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tamosj\AppData\Roaming\OpenText\OTEdit\EC_ebrdlink\c137762816\"/>
    </mc:Choice>
  </mc:AlternateContent>
  <xr:revisionPtr revIDLastSave="0" documentId="13_ncr:1_{EB1DC10B-F223-4270-B97F-9E5A81526DAB}" xr6:coauthVersionLast="47" xr6:coauthVersionMax="47" xr10:uidLastSave="{00000000-0000-0000-0000-000000000000}"/>
  <bookViews>
    <workbookView xWindow="22932" yWindow="1428" windowWidth="23256" windowHeight="12576" activeTab="2" xr2:uid="{00000000-000D-0000-FFFF-FFFF00000000}"/>
  </bookViews>
  <sheets>
    <sheet name="Content" sheetId="13" r:id="rId1"/>
    <sheet name="1. Bond Issuance" sheetId="2" r:id="rId2"/>
    <sheet name="2. GPP UoP" sheetId="4" r:id="rId3"/>
    <sheet name="3. CRPP UoP" sheetId="5" r:id="rId4"/>
    <sheet name="4. GTPP UoP" sheetId="6" r:id="rId5"/>
    <sheet name="5. Health UoP" sheetId="9" r:id="rId6"/>
    <sheet name="6. Micro UoP" sheetId="8" r:id="rId7"/>
    <sheet name="7. GPP Impact" sheetId="10" r:id="rId8"/>
    <sheet name="8. CRPP Impact" sheetId="11" r:id="rId9"/>
    <sheet name="9. GTPP Impact" sheetId="12" r:id="rId10"/>
    <sheet name="10. Health Impact" sheetId="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5" i="10" l="1"/>
  <c r="C262" i="10" s="1"/>
  <c r="C261" i="10" l="1"/>
  <c r="C264" i="10"/>
  <c r="C263" i="10"/>
  <c r="E265" i="10"/>
  <c r="F262" i="10" s="1"/>
  <c r="F263" i="10" l="1"/>
  <c r="F261" i="10"/>
  <c r="F264" i="10"/>
  <c r="H38" i="10"/>
  <c r="E38" i="10"/>
  <c r="B70" i="6" l="1"/>
  <c r="B67" i="6"/>
  <c r="B64" i="6"/>
  <c r="B73" i="6" l="1"/>
  <c r="C72" i="5"/>
  <c r="D72" i="5"/>
  <c r="B72" i="5"/>
  <c r="B60" i="5"/>
  <c r="B57" i="5"/>
  <c r="B54" i="5"/>
  <c r="B63" i="5" l="1"/>
  <c r="B91" i="4"/>
  <c r="B88" i="4"/>
  <c r="B85" i="4"/>
  <c r="B82" i="4"/>
  <c r="B79" i="4"/>
  <c r="B94" i="4" s="1"/>
  <c r="E74" i="4" l="1"/>
  <c r="F74" i="4"/>
  <c r="G74" i="4"/>
  <c r="H74" i="4"/>
  <c r="I74" i="4"/>
  <c r="J74" i="4"/>
  <c r="K74" i="4"/>
  <c r="C73" i="4"/>
  <c r="D73" i="4"/>
  <c r="E73" i="4"/>
  <c r="F73" i="4"/>
  <c r="G73" i="4"/>
  <c r="H73" i="4"/>
  <c r="I73" i="4"/>
  <c r="J73" i="4"/>
  <c r="K77" i="2"/>
  <c r="L77" i="2"/>
  <c r="M77" i="2"/>
  <c r="N77" i="2"/>
  <c r="J77" i="2"/>
  <c r="K69" i="2"/>
  <c r="L69" i="2"/>
  <c r="M69" i="2"/>
  <c r="N69" i="2"/>
  <c r="J69" i="2"/>
  <c r="N41" i="2" l="1"/>
  <c r="N34" i="2"/>
  <c r="M34" i="2"/>
  <c r="N27" i="2" l="1"/>
  <c r="K73" i="4" l="1"/>
  <c r="E81" i="6"/>
  <c r="E80" i="6"/>
  <c r="E82" i="6" s="1"/>
  <c r="E70" i="5" l="1"/>
  <c r="E72" i="5" s="1"/>
  <c r="B71" i="5"/>
  <c r="D74" i="4" l="1"/>
  <c r="C74" i="4"/>
  <c r="B74" i="4"/>
  <c r="B73" i="4"/>
  <c r="M41" i="2" l="1"/>
  <c r="M27" i="2"/>
  <c r="L27" i="2"/>
  <c r="F17" i="2" l="1"/>
  <c r="E17" i="2"/>
  <c r="D17" i="2" l="1"/>
  <c r="C17" i="2"/>
  <c r="B17" i="2"/>
</calcChain>
</file>

<file path=xl/sharedStrings.xml><?xml version="1.0" encoding="utf-8"?>
<sst xmlns="http://schemas.openxmlformats.org/spreadsheetml/2006/main" count="1265" uniqueCount="494">
  <si>
    <t>Green Project Portfolio (GPP)</t>
  </si>
  <si>
    <t>As at 31 December 2022</t>
  </si>
  <si>
    <t>Clean Energy</t>
  </si>
  <si>
    <t>Energy Efficiency</t>
  </si>
  <si>
    <t>Grand Total</t>
  </si>
  <si>
    <t>&lt;REGIONAL&gt;</t>
  </si>
  <si>
    <t>ALBANIA</t>
  </si>
  <si>
    <t>ARMENIA</t>
  </si>
  <si>
    <t>AZERBAIJAN</t>
  </si>
  <si>
    <t>BELARUS</t>
  </si>
  <si>
    <t>BOSNIA AND HERZEGOVINA</t>
  </si>
  <si>
    <t>CROATIA</t>
  </si>
  <si>
    <t>CYPRUS</t>
  </si>
  <si>
    <t>EGYPT</t>
  </si>
  <si>
    <t>GEORGIA</t>
  </si>
  <si>
    <t>GREECE</t>
  </si>
  <si>
    <t>HUNGARY</t>
  </si>
  <si>
    <t>JORDAN</t>
  </si>
  <si>
    <t>KAZAKHSTAN</t>
  </si>
  <si>
    <t>KOSOVO</t>
  </si>
  <si>
    <t>KYRGYZ REPUBLIC</t>
  </si>
  <si>
    <t>LEBANON</t>
  </si>
  <si>
    <t>MONGOLIA</t>
  </si>
  <si>
    <t>MONTENEGRO</t>
  </si>
  <si>
    <t>MOROCCO</t>
  </si>
  <si>
    <t>NORTH MACEDONIA</t>
  </si>
  <si>
    <t>POLAND</t>
  </si>
  <si>
    <t>ROMANIA</t>
  </si>
  <si>
    <t>SERBIA</t>
  </si>
  <si>
    <t>TAJIKISTAN</t>
  </si>
  <si>
    <t>TUNISIA</t>
  </si>
  <si>
    <t>TÜRKIYE</t>
  </si>
  <si>
    <t>UKRAINE</t>
  </si>
  <si>
    <t>UZBEKISTAN</t>
  </si>
  <si>
    <t>BULGARIA</t>
  </si>
  <si>
    <t>ESTONIA</t>
  </si>
  <si>
    <t>LITHUANIA</t>
  </si>
  <si>
    <t>MOLDOVA</t>
  </si>
  <si>
    <t>Table 1.1</t>
  </si>
  <si>
    <t>ESB</t>
  </si>
  <si>
    <t>CRB</t>
  </si>
  <si>
    <t>GTB</t>
  </si>
  <si>
    <t>Health</t>
  </si>
  <si>
    <t>Micro</t>
  </si>
  <si>
    <t>Total</t>
  </si>
  <si>
    <t>Average initial tenor (in years, first call)</t>
  </si>
  <si>
    <t>1.2 ESB</t>
  </si>
  <si>
    <t xml:space="preserve">Annual issuance </t>
  </si>
  <si>
    <t>Outstanding YE</t>
  </si>
  <si>
    <t>Number of transactions</t>
  </si>
  <si>
    <t>GPP operating assets (€ million)</t>
  </si>
  <si>
    <t>1.3 CRB</t>
  </si>
  <si>
    <t>CRPP operating assets (€ million)</t>
  </si>
  <si>
    <t>80% Ceiling of outstanding bonds vs CRPP</t>
  </si>
  <si>
    <t>1.4 GTB</t>
  </si>
  <si>
    <t>GTPP operating assets (€ million)</t>
  </si>
  <si>
    <t>80% Ceiling of outstanding bonds vs GTPP</t>
  </si>
  <si>
    <t>Issuance by currency</t>
  </si>
  <si>
    <t>1.5 ESB</t>
  </si>
  <si>
    <t>Sum of Eur amount</t>
  </si>
  <si>
    <t>AUD</t>
  </si>
  <si>
    <t>BRL</t>
  </si>
  <si>
    <t>EUR</t>
  </si>
  <si>
    <t>HUF</t>
  </si>
  <si>
    <t>IDR</t>
  </si>
  <si>
    <t>INR</t>
  </si>
  <si>
    <t>NOK</t>
  </si>
  <si>
    <t>NZD</t>
  </si>
  <si>
    <t>RUB</t>
  </si>
  <si>
    <t>SEK</t>
  </si>
  <si>
    <t>TRY</t>
  </si>
  <si>
    <t>USD</t>
  </si>
  <si>
    <t>ZAR</t>
  </si>
  <si>
    <t>1.6 CRB</t>
  </si>
  <si>
    <t>MXN</t>
  </si>
  <si>
    <t>Currency</t>
  </si>
  <si>
    <t>1.7 GTB</t>
  </si>
  <si>
    <t>Social Bond issuance</t>
  </si>
  <si>
    <t>1.8 Micro</t>
  </si>
  <si>
    <t>Number of Bonds issued</t>
  </si>
  <si>
    <t>Micro operating assets (€ million)</t>
  </si>
  <si>
    <t>75% Ceiling of outstanding bonds vs Micro</t>
  </si>
  <si>
    <t>1.9 Health</t>
  </si>
  <si>
    <t>HPP operating assets (€ million)</t>
  </si>
  <si>
    <t>75% Ceiling of outstanding bonds vs HPP</t>
  </si>
  <si>
    <t>1.10 Micro</t>
  </si>
  <si>
    <t>1.11 Health</t>
  </si>
  <si>
    <t>PLN</t>
  </si>
  <si>
    <t>ALL AMOUNTS IN EUR EQUIVALENT</t>
  </si>
  <si>
    <t>2.1 By GPP Classification</t>
  </si>
  <si>
    <t>Environment services and sustainable public transport</t>
  </si>
  <si>
    <t>Waste Management</t>
  </si>
  <si>
    <t>Water Management</t>
  </si>
  <si>
    <t>Sum of undrawn commitment</t>
  </si>
  <si>
    <t>Sum of operating assets</t>
  </si>
  <si>
    <t>GPP classification</t>
  </si>
  <si>
    <t>2.2 By country</t>
  </si>
  <si>
    <t>Country</t>
  </si>
  <si>
    <t>2.3 By Industry</t>
  </si>
  <si>
    <t>Energy</t>
  </si>
  <si>
    <t>Municipal &amp; Env Inf</t>
  </si>
  <si>
    <t>Depository Credit (banks)</t>
  </si>
  <si>
    <t>Agribusiness</t>
  </si>
  <si>
    <t>Property and Tourism</t>
  </si>
  <si>
    <t>Transport</t>
  </si>
  <si>
    <t>Leasing Finance</t>
  </si>
  <si>
    <t>Manufacturing &amp; Services</t>
  </si>
  <si>
    <t>Telecommunications, Media and Technology</t>
  </si>
  <si>
    <t>Non-depository Credit (non-bank)</t>
  </si>
  <si>
    <t>Sector</t>
  </si>
  <si>
    <t>2.4 Utilisation of GPP since 2013</t>
  </si>
  <si>
    <t>GPP committed amounts (€ million)</t>
  </si>
  <si>
    <t>Environmental Sustainability Bonds outstanding (€ million)</t>
  </si>
  <si>
    <t>Utilisation percentage</t>
  </si>
  <si>
    <t xml:space="preserve">2.5 Repayment by GPP Classifications </t>
  </si>
  <si>
    <t>2.6 Table: Key figures GPP</t>
  </si>
  <si>
    <t>€billion</t>
  </si>
  <si>
    <t>Number of projects</t>
  </si>
  <si>
    <t>#</t>
  </si>
  <si>
    <t>Weighted average remaining life</t>
  </si>
  <si>
    <t>years</t>
  </si>
  <si>
    <t>Weighted average tenor</t>
  </si>
  <si>
    <t>€million</t>
  </si>
  <si>
    <t>Total committed amounts approved in 2022</t>
  </si>
  <si>
    <t>Total of new operating assets approved in 2022</t>
  </si>
  <si>
    <t>Total of undisbursed commitments approved in 2022</t>
  </si>
  <si>
    <t>Euro equivalent (millions) Green Bond Issuance as of 31 December 2022</t>
  </si>
  <si>
    <t>Total operating assets as at 31 December 2022</t>
  </si>
  <si>
    <t>Total undisbursed commitments as at 31 December 2022</t>
  </si>
  <si>
    <t>Weighted average age of the GPP from signing as at 31 December 2022</t>
  </si>
  <si>
    <t>Climate Resilience Project Portfolio (CRPP)</t>
  </si>
  <si>
    <t>3.1 By CRPP Classification</t>
  </si>
  <si>
    <t xml:space="preserve">climate resilient infrastructure </t>
  </si>
  <si>
    <t>climate-resilient business and commercial operations</t>
  </si>
  <si>
    <t>climate resilient agriculture and ecological systems</t>
  </si>
  <si>
    <t>3.2 By country</t>
  </si>
  <si>
    <t>TURKMENISTAN</t>
  </si>
  <si>
    <t>3.3 By Industry</t>
  </si>
  <si>
    <t>CRPP classification</t>
  </si>
  <si>
    <t xml:space="preserve">3.4 Repayment by CRPP Classifications </t>
  </si>
  <si>
    <t>3.5 Utilisation of CRPP since 2019</t>
  </si>
  <si>
    <t>CRPP committed amounts (€ million)</t>
  </si>
  <si>
    <t>Climate Resilience Bonds outstanding (€ million)</t>
  </si>
  <si>
    <t>3.6 Table: Key figures CRPP</t>
  </si>
  <si>
    <t>Weighted average age of the CRPP from signing as at 31 December 2022</t>
  </si>
  <si>
    <t>Green Transition Project Portfolio (GTPP)</t>
  </si>
  <si>
    <t>4.1 By GTPP classification</t>
  </si>
  <si>
    <t>1. Energy Efficiency</t>
  </si>
  <si>
    <t>2. Resource Efficiency (including circular economy adapted products)</t>
  </si>
  <si>
    <t>3. Sustainable Infrastructure (including Low Carbon Transport, solid waste and wastewater management, and Green Logistics)</t>
  </si>
  <si>
    <t>GTPP classification</t>
  </si>
  <si>
    <t>4.2 By country</t>
  </si>
  <si>
    <t>SLOVENIA</t>
  </si>
  <si>
    <t>SLOVAK REPUBLIC</t>
  </si>
  <si>
    <t>4.3 By industry</t>
  </si>
  <si>
    <t xml:space="preserve">4.4 Repayment by GTPP Classifications </t>
  </si>
  <si>
    <t>4.5 Utilisation of GTPP since 2019</t>
  </si>
  <si>
    <t>GTPP committed amounts (€ million)</t>
  </si>
  <si>
    <t>Green Transition Bonds outstanding (€ million)</t>
  </si>
  <si>
    <t>4.6 Table: Key figures GTPP</t>
  </si>
  <si>
    <t>Total operating assets as at 31 December 2021</t>
  </si>
  <si>
    <t>Total undisbursed commitments as at 31 December 2021</t>
  </si>
  <si>
    <t>90% Ceiling of outstanding bonds (until 2021 the ceiling of outstanding was limited to 80%) vs GPP</t>
  </si>
  <si>
    <t>Health Bond Project Portfolio (HPP)</t>
  </si>
  <si>
    <t xml:space="preserve">10.1 Per industry name </t>
  </si>
  <si>
    <t>Infrastructure Hospital PPP</t>
  </si>
  <si>
    <t>Pharmaceutical and Medical Consumable Manufacturing</t>
  </si>
  <si>
    <t xml:space="preserve">Health Care </t>
  </si>
  <si>
    <t>Pharmaceutical Wholesale and Retail</t>
  </si>
  <si>
    <t>Industry name</t>
  </si>
  <si>
    <t>Project count</t>
  </si>
  <si>
    <r>
      <t xml:space="preserve">Sum of </t>
    </r>
    <r>
      <rPr>
        <b/>
        <i/>
        <sz val="10"/>
        <color theme="1"/>
        <rFont val="Tahoma"/>
        <family val="2"/>
      </rPr>
      <t>portfolio</t>
    </r>
  </si>
  <si>
    <t>10.2 Healthcare per sub-segment, for example hospitals and labs</t>
  </si>
  <si>
    <t>SIC industry name</t>
  </si>
  <si>
    <t>Hospital</t>
  </si>
  <si>
    <t>Labs</t>
  </si>
  <si>
    <t>Diagnostic Imaging</t>
  </si>
  <si>
    <t>10.3 Infrastructure hospital PPP per country</t>
  </si>
  <si>
    <t>10.4 Pharmaceutical and medical consumables manufacturing  per country</t>
  </si>
  <si>
    <t>Sum of portfolio</t>
  </si>
  <si>
    <t>Country/sub-segment</t>
  </si>
  <si>
    <t>10.5 Pharmaceutical and wholesale retail  per country</t>
  </si>
  <si>
    <t>10.6 For healthcare for which we have affordability analysis</t>
  </si>
  <si>
    <t>Affordability Analysis</t>
  </si>
  <si>
    <t>Y</t>
  </si>
  <si>
    <t>ALL AMOUNTS IN million EUR EQUIVALENT</t>
  </si>
  <si>
    <t>6.1 By country</t>
  </si>
  <si>
    <t>Percent</t>
  </si>
  <si>
    <t>Operating Assets</t>
  </si>
  <si>
    <t>6.2 By industry (as supplied by PFIs)</t>
  </si>
  <si>
    <t>Trade</t>
  </si>
  <si>
    <t>Other services</t>
  </si>
  <si>
    <t>Industry and other production</t>
  </si>
  <si>
    <t>Agriculture and food processing</t>
  </si>
  <si>
    <t>Construction</t>
  </si>
  <si>
    <t>Mixed</t>
  </si>
  <si>
    <t>Tourism</t>
  </si>
  <si>
    <t xml:space="preserve">Total </t>
  </si>
  <si>
    <t>6.3 Table: Key figures MFP</t>
  </si>
  <si>
    <t>Portfolio</t>
  </si>
  <si>
    <t>€ million</t>
  </si>
  <si>
    <t xml:space="preserve">Operating Assets </t>
  </si>
  <si>
    <t>Number of "Unique" Clients</t>
  </si>
  <si>
    <t xml:space="preserve">Number of Active EBRD Projects </t>
  </si>
  <si>
    <t xml:space="preserve">Average sized Sub-loan </t>
  </si>
  <si>
    <t>€</t>
  </si>
  <si>
    <t>Wt. Average Tenor</t>
  </si>
  <si>
    <t xml:space="preserve">years </t>
  </si>
  <si>
    <t xml:space="preserve">Wt. Average Remaining Life </t>
  </si>
  <si>
    <t>Wt. Average Margin</t>
  </si>
  <si>
    <t>%</t>
  </si>
  <si>
    <t>As at 30 June 2022</t>
  </si>
  <si>
    <t>HPP classification</t>
  </si>
  <si>
    <t>5.2 By country</t>
  </si>
  <si>
    <t>5.3 By industry</t>
  </si>
  <si>
    <t>5.4 Table: key figures HPP</t>
  </si>
  <si>
    <t>Weighted average age of the HPP from signing as at 31 December 2022</t>
  </si>
  <si>
    <t>Green Economy Finance Facilities (GEFFs)</t>
  </si>
  <si>
    <t>Municipal and Environmental Infrastructure (MEI)</t>
  </si>
  <si>
    <t>7. Summary</t>
  </si>
  <si>
    <t>Impact metric</t>
  </si>
  <si>
    <t>Impact metric unit</t>
  </si>
  <si>
    <t>GPP</t>
  </si>
  <si>
    <t>Portfolio and issuance</t>
  </si>
  <si>
    <t>Allocated Committed Project Amount (Portfolio)</t>
  </si>
  <si>
    <r>
      <rPr>
        <sz val="11"/>
        <color theme="1"/>
        <rFont val="Times New Roman"/>
        <family val="1"/>
      </rPr>
      <t>€</t>
    </r>
    <r>
      <rPr>
        <sz val="11"/>
        <color theme="1"/>
        <rFont val="Calibri"/>
        <family val="2"/>
        <scheme val="minor"/>
      </rPr>
      <t xml:space="preserve"> ('000)</t>
    </r>
  </si>
  <si>
    <t>Allocated Disbursed Project Amount (Operating Assets)</t>
  </si>
  <si>
    <t>€('000)</t>
  </si>
  <si>
    <t>Outstanding Green Bond Issued Amount</t>
  </si>
  <si>
    <t>€ ('000)</t>
  </si>
  <si>
    <t>Renewable Energy</t>
  </si>
  <si>
    <t>RE component (Based on Portfolio)</t>
  </si>
  <si>
    <t>MW/annually</t>
  </si>
  <si>
    <t>in kiloton of CO2 equivalent/annually</t>
  </si>
  <si>
    <t>Energy Effiency</t>
  </si>
  <si>
    <t>EE component (Based on Portfolio)</t>
  </si>
  <si>
    <t>GJ/annually</t>
  </si>
  <si>
    <t>Annual GHG emissions reduced/avoided (Pro rata based on Portfolio)</t>
  </si>
  <si>
    <t>Sustainable Water and Wastewater Management</t>
  </si>
  <si>
    <t>Sustainable Water and Wastewater Management component  (Based on Portfolio)</t>
  </si>
  <si>
    <t>Annual absolute (gross) water savings  (Pro rata based on Portfolio)</t>
  </si>
  <si>
    <t>Waste Management and Resource Efficiency</t>
  </si>
  <si>
    <t>Waste Management component  (Based on Portfolio)</t>
  </si>
  <si>
    <t>Clean Transport</t>
  </si>
  <si>
    <t>Clean Transportation project component  (Based on Portfolio)</t>
  </si>
  <si>
    <t>nitrogen oxides (NOx), tonnes/annually</t>
  </si>
  <si>
    <t>WITHOUT GEFFs</t>
  </si>
  <si>
    <t>Filtered based on renewable energy and energy efficiency</t>
  </si>
  <si>
    <t>7.1 By GPP category</t>
  </si>
  <si>
    <t>Count of Op Id</t>
  </si>
  <si>
    <t>Sum of TOTAL renewable energy capacity installed, MW/year</t>
  </si>
  <si>
    <t>WITHOUT GEFFS</t>
  </si>
  <si>
    <t>Filtered based on renewable energy</t>
  </si>
  <si>
    <t>7.2 By country</t>
  </si>
  <si>
    <t>7.3 By mitigation activity</t>
  </si>
  <si>
    <t>7.4 By mitigation sub-class</t>
  </si>
  <si>
    <t>Filtered based on energy efficiency</t>
  </si>
  <si>
    <t>7.5 By country</t>
  </si>
  <si>
    <t>7.6 By mitigation activity</t>
  </si>
  <si>
    <t>7.7 By mitigation sub-class</t>
  </si>
  <si>
    <t>GEFF (energy efficiency)</t>
  </si>
  <si>
    <t>7.8  By country</t>
  </si>
  <si>
    <t>7.9 Waste managed (whole portfolio)</t>
  </si>
  <si>
    <t>Municipal and environmental infrastructure (all GPP categories apart from clean energy and energy efficiency)</t>
  </si>
  <si>
    <t>7.10 By country</t>
  </si>
  <si>
    <t>8.1 CRPP impact (total)</t>
  </si>
  <si>
    <t>PHYSICAL CLIMATE RISKS</t>
  </si>
  <si>
    <t> </t>
  </si>
  <si>
    <t>CLIMATE RESILIENCE OUTCOME TOTALS</t>
  </si>
  <si>
    <t>Increasing extreme weather events</t>
  </si>
  <si>
    <t>Increasing water stress</t>
  </si>
  <si>
    <t>Increasing heat stress</t>
  </si>
  <si>
    <t>Increasing hydrological variability</t>
  </si>
  <si>
    <t>Sea-level rise</t>
  </si>
  <si>
    <t>No of projects*</t>
  </si>
  <si>
    <t>Portfolio amount (mEUR)</t>
  </si>
  <si>
    <t>No. of projects*</t>
  </si>
  <si>
    <t>CLIMATE RESILIENCE OUTCOMES</t>
  </si>
  <si>
    <t>Increased water availability</t>
  </si>
  <si>
    <t xml:space="preserve">No. projects </t>
  </si>
  <si>
    <t>No. projects with quantitative outcomes</t>
  </si>
  <si>
    <t xml:space="preserve">Physical climate resilience outcomes (Δ million m3/yr)
</t>
  </si>
  <si>
    <t>Valorised climate resilience outcomes (mEUR/yr)</t>
  </si>
  <si>
    <t>Increased energy availability</t>
  </si>
  <si>
    <t>Physical climate resilience outcomes (Δ GWh/yr)</t>
  </si>
  <si>
    <t>Increased agricultural potential</t>
  </si>
  <si>
    <t>Physical climate resilience outcomes (Δ tonnes/yr )</t>
  </si>
  <si>
    <t>Improved human health/productivity</t>
  </si>
  <si>
    <t>Physical climate resilience outcomes (Δ QALYs)</t>
  </si>
  <si>
    <t>Reduced weather-related disruption</t>
  </si>
  <si>
    <t>Physical climate resilience outcomes (days/yr)</t>
  </si>
  <si>
    <t>Reduced weather-related damage</t>
  </si>
  <si>
    <t xml:space="preserve">Physical climate resilience outcomes </t>
  </si>
  <si>
    <t>-</t>
  </si>
  <si>
    <t>Physical climate resilience outcomes (Δ million m3/yr)</t>
  </si>
  <si>
    <t>9. Summary</t>
  </si>
  <si>
    <t>GTPP</t>
  </si>
  <si>
    <t>Portfolio and Issuance</t>
  </si>
  <si>
    <t>Annual energy savings (electricity/other) (Pro rata based on Portfoliio)</t>
  </si>
  <si>
    <t>Annual GHG emissions reduced/ avoided (Pro rata as per Portfolio)</t>
  </si>
  <si>
    <t>Green Buildings</t>
  </si>
  <si>
    <t>Green Buildings component (Based on Portfolio)</t>
  </si>
  <si>
    <t>Primary Energy Saved (Pro rata as per Portfolio)</t>
  </si>
  <si>
    <r>
      <t>9.1 CO</t>
    </r>
    <r>
      <rPr>
        <vertAlign val="subscript"/>
        <sz val="12"/>
        <color rgb="FFFF0000"/>
        <rFont val="Calibri"/>
        <family val="2"/>
        <scheme val="minor"/>
      </rPr>
      <t>2</t>
    </r>
    <r>
      <rPr>
        <sz val="14"/>
        <color rgb="FFFF0000"/>
        <rFont val="Calibri"/>
        <family val="2"/>
        <scheme val="minor"/>
      </rPr>
      <t xml:space="preserve"> equivalent savings, energy saving and water savings per country</t>
    </r>
  </si>
  <si>
    <r>
      <t>9.2 CO</t>
    </r>
    <r>
      <rPr>
        <vertAlign val="subscript"/>
        <sz val="12"/>
        <color rgb="FFFF0000"/>
        <rFont val="Calibri"/>
        <family val="2"/>
        <scheme val="minor"/>
      </rPr>
      <t>2</t>
    </r>
    <r>
      <rPr>
        <sz val="14"/>
        <color rgb="FFFF0000"/>
        <rFont val="Calibri"/>
        <family val="2"/>
        <scheme val="minor"/>
      </rPr>
      <t xml:space="preserve"> equivalent savings, energy saving and water savings per sector </t>
    </r>
  </si>
  <si>
    <r>
      <t>9.3 CO</t>
    </r>
    <r>
      <rPr>
        <vertAlign val="subscript"/>
        <sz val="12"/>
        <color rgb="FFFF0000"/>
        <rFont val="Calibri"/>
        <family val="2"/>
        <scheme val="minor"/>
      </rPr>
      <t>2</t>
    </r>
    <r>
      <rPr>
        <sz val="14"/>
        <color rgb="FFFF0000"/>
        <rFont val="Calibri"/>
        <family val="2"/>
        <scheme val="minor"/>
      </rPr>
      <t xml:space="preserve"> equivalent savings, energy saving and water savings per category</t>
    </r>
  </si>
  <si>
    <t>Circular Economy</t>
  </si>
  <si>
    <t>Clean Transportation</t>
  </si>
  <si>
    <t>Pollution Prevention</t>
  </si>
  <si>
    <t>Pollution prevention and control</t>
  </si>
  <si>
    <t>Weighted average age of the GTPP from signing as at 31 December 2022</t>
  </si>
  <si>
    <t>Pro rata beds</t>
  </si>
  <si>
    <t>Total beds</t>
  </si>
  <si>
    <t>Percentage of assets covered by affordability analysis</t>
  </si>
  <si>
    <t>Industry/economy/sub segment</t>
  </si>
  <si>
    <t>Acronyms and abbreviations</t>
  </si>
  <si>
    <t>Environmental Sustainability Bond (ESB)</t>
  </si>
  <si>
    <t>Climate Resilience Bond (CRB)</t>
  </si>
  <si>
    <t>Green Transition Bond (GTB)</t>
  </si>
  <si>
    <t>Health Bond (Health)</t>
  </si>
  <si>
    <t>Health Project Portfolio (HPP)</t>
  </si>
  <si>
    <t>Microfinance Bond (Micro)</t>
  </si>
  <si>
    <t>Microfinance Portfolio (MFP)</t>
  </si>
  <si>
    <t>1. Bond Issuance</t>
  </si>
  <si>
    <t>1.1/1.2/1.3/1.4</t>
  </si>
  <si>
    <t>1.1/1.8/1.9</t>
  </si>
  <si>
    <t>1.5/1.6/1.7/1.10/1.11</t>
  </si>
  <si>
    <t>2. GPP UoP</t>
  </si>
  <si>
    <t>3. CRPP UoP</t>
  </si>
  <si>
    <t>4. GTPP UoP</t>
  </si>
  <si>
    <t>5. HPP UoP</t>
  </si>
  <si>
    <t>6. Micro UoP</t>
  </si>
  <si>
    <t>7. GPP Impact</t>
  </si>
  <si>
    <t>8. CRPP Impact</t>
  </si>
  <si>
    <t>9. GTPP Impact</t>
  </si>
  <si>
    <t>10. HPP Impact</t>
  </si>
  <si>
    <t>In repayment phase</t>
  </si>
  <si>
    <t>Disbursing/to be disbursed</t>
  </si>
  <si>
    <t>GTPP Classification</t>
  </si>
  <si>
    <t>approx.11,000</t>
  </si>
  <si>
    <t>Impact metric *</t>
  </si>
  <si>
    <t>Allocated Committed Project Amount (portfolio)</t>
  </si>
  <si>
    <t>Outstanding Green Bond Issued Amount as of YE 2022</t>
  </si>
  <si>
    <t xml:space="preserve">Renewable energy capacity added </t>
  </si>
  <si>
    <t xml:space="preserve">Annual GHG emissions reduced </t>
  </si>
  <si>
    <r>
      <t>in kiloton of CO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equivalent/annually</t>
    </r>
  </si>
  <si>
    <t xml:space="preserve">Annual energy savings (electricity/other) </t>
  </si>
  <si>
    <t>million GJ/annually</t>
  </si>
  <si>
    <t xml:space="preserve">Annual GHG emissions reduced/avoided </t>
  </si>
  <si>
    <t xml:space="preserve">Annual absolute (gross) water savings  </t>
  </si>
  <si>
    <t>in million m³ /annually</t>
  </si>
  <si>
    <t xml:space="preserve">Annual waste water treated </t>
  </si>
  <si>
    <t xml:space="preserve">Waste prevented, minimised, reused or recycled  </t>
  </si>
  <si>
    <t>million tonnes/annually</t>
  </si>
  <si>
    <t>Reduction of air pollutants</t>
  </si>
  <si>
    <t>particulate matter (PM), tonnes/annually</t>
  </si>
  <si>
    <t xml:space="preserve">Reduction of air pollutants </t>
  </si>
  <si>
    <t xml:space="preserve">People Benefiting </t>
  </si>
  <si>
    <t xml:space="preserve">Population benefiting from improved solid waste management services </t>
  </si>
  <si>
    <t>number of people (million)</t>
  </si>
  <si>
    <t xml:space="preserve">Population benefiting from improved access to tap water </t>
  </si>
  <si>
    <t xml:space="preserve">Population benefiting from improved access to wastewater services </t>
  </si>
  <si>
    <t xml:space="preserve">Passengers benefiting from new fleet per day </t>
  </si>
  <si>
    <t>passengers per day (million)</t>
  </si>
  <si>
    <t>* Note that all impact is reported pro rata of EBRD's financing and on a portfolio basis.</t>
  </si>
  <si>
    <t>GPP category</t>
  </si>
  <si>
    <t>Sum of Portfolio</t>
  </si>
  <si>
    <t>Sum of GHG reduced, Kt/year</t>
  </si>
  <si>
    <t>Sum of primary energy, GJ/year</t>
  </si>
  <si>
    <t>Sum of renewable energy capacity installed, MW/year</t>
  </si>
  <si>
    <t>Sum of pro-rata fac GHG reduction, Kt/year</t>
  </si>
  <si>
    <t>Sum of Pro Rata Primary Energy GJ/annually</t>
  </si>
  <si>
    <t>Sum of pro-rata renewable energy capacity installed, MW/year</t>
  </si>
  <si>
    <t>Sum of pro-rata primary energy, GJ/year</t>
  </si>
  <si>
    <t xml:space="preserve">Sum of Waste Managed tn/y TOTAL </t>
  </si>
  <si>
    <t xml:space="preserve">Sum of Prorata Waste Managed tn/y TOTAL </t>
  </si>
  <si>
    <r>
      <t>Sum of wastewater treated, m</t>
    </r>
    <r>
      <rPr>
        <b/>
        <vertAlign val="superscript"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>/per year</t>
    </r>
  </si>
  <si>
    <r>
      <t>Sum of water savings, m</t>
    </r>
    <r>
      <rPr>
        <b/>
        <vertAlign val="superscript"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>/year</t>
    </r>
  </si>
  <si>
    <t>Sum of NOx reduced, tonnes/year</t>
  </si>
  <si>
    <t>Sum of PM reduced, tonnes/year</t>
  </si>
  <si>
    <r>
      <t>Sum of pro-rata wastewater treated, m</t>
    </r>
    <r>
      <rPr>
        <b/>
        <vertAlign val="superscript"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>/year</t>
    </r>
  </si>
  <si>
    <r>
      <t>Sum of pro-rata water savings, m</t>
    </r>
    <r>
      <rPr>
        <b/>
        <vertAlign val="superscript"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>/per year</t>
    </r>
  </si>
  <si>
    <t>Sum of pro-rata NOx reduced, tonnes/year</t>
  </si>
  <si>
    <t>Sum of pro-rata PM reduced, tonnes/year</t>
  </si>
  <si>
    <t>People benefited</t>
  </si>
  <si>
    <t>Relative to total project value</t>
  </si>
  <si>
    <t>YE 2022</t>
  </si>
  <si>
    <t>Sum of GHG reductions, Kt/year</t>
  </si>
  <si>
    <t>Sum of Primary Energy Saved GJ/years</t>
  </si>
  <si>
    <t>Sum of Water Saved m3/year</t>
  </si>
  <si>
    <t>Sum of pro-rata fac GHG reductions, Kt/year</t>
  </si>
  <si>
    <t>Sum of pro-rata Primary Energy Saved GJ/years</t>
  </si>
  <si>
    <t>Sum of pro-rata Water Saved m3/year</t>
  </si>
  <si>
    <t>Classification</t>
  </si>
  <si>
    <t xml:space="preserve">10.7 Number of beds created across economies and affordability analysis for healthcare </t>
  </si>
  <si>
    <t>10.8 Number of beds created across economies for infrastructure hospital PPPs</t>
  </si>
  <si>
    <t>CRPP Classification</t>
  </si>
  <si>
    <t>For Green Bonds (ESB, CRB, GTB)</t>
  </si>
  <si>
    <t>For Social Bonds (Health and Micro)</t>
  </si>
  <si>
    <t>For Issuance by Currency (ESB,CRB,GTB,Health,Micro)</t>
  </si>
  <si>
    <t>Op. assets and Committed Undisbursed by classification</t>
  </si>
  <si>
    <t>Op. assets and  Committed Undisbursed by country</t>
  </si>
  <si>
    <t>Op. assets and  Committed Undisbursed by industry</t>
  </si>
  <si>
    <t>Utilisation of GPP since 2013</t>
  </si>
  <si>
    <t>Repayment by GPP Classification</t>
  </si>
  <si>
    <t>Key figures GPP</t>
  </si>
  <si>
    <t>Repayment by CRPP Classification</t>
  </si>
  <si>
    <t>Utilisation of CRPP since 2019</t>
  </si>
  <si>
    <t>Key figures CRPP</t>
  </si>
  <si>
    <t>Repayment by GTPP Classification</t>
  </si>
  <si>
    <t>Utilisation of GTPP since 2019</t>
  </si>
  <si>
    <t>GTPP Key Figures</t>
  </si>
  <si>
    <t>Op. Assets and Committed Undisbursed by category</t>
  </si>
  <si>
    <t>5.1 By HPP classification</t>
  </si>
  <si>
    <t>Op. Assets and Committed Undisbursed by country</t>
  </si>
  <si>
    <t>HPP Key figures</t>
  </si>
  <si>
    <t>Operating assets per country</t>
  </si>
  <si>
    <t>Operating assets per industry</t>
  </si>
  <si>
    <t>Micro Key figures</t>
  </si>
  <si>
    <t>Summary</t>
  </si>
  <si>
    <t>Renewable Energy and Energy Efficiency impact by category (without GEFFs )</t>
  </si>
  <si>
    <t>Renewable Energy impact by country  (without GEFFs )</t>
  </si>
  <si>
    <t>Biomass and Biogas power</t>
  </si>
  <si>
    <t xml:space="preserve">Energy efficiency </t>
  </si>
  <si>
    <t>Energy efficiency, on-site renewable energy, CO2e-emission reduction, and carbon sinks in buildings</t>
  </si>
  <si>
    <t>Hydropower plants</t>
  </si>
  <si>
    <t>Industrial equipment and loss reduction</t>
  </si>
  <si>
    <t>Null Value</t>
  </si>
  <si>
    <t>Renewable energy generation</t>
  </si>
  <si>
    <t>Renewable power plant redevelopment</t>
  </si>
  <si>
    <t>Solar power</t>
  </si>
  <si>
    <t>Solar powered electricity generation</t>
  </si>
  <si>
    <t>Support for low-carbon development</t>
  </si>
  <si>
    <t>Waste recycling processes</t>
  </si>
  <si>
    <t>Wind power</t>
  </si>
  <si>
    <t>Wind powered electricity generation</t>
  </si>
  <si>
    <t>Mitigation activity</t>
  </si>
  <si>
    <t>Buildings, Public Installations and End-Use Energy Efficiency</t>
  </si>
  <si>
    <t>Energy efficiency</t>
  </si>
  <si>
    <t>Manufacturing</t>
  </si>
  <si>
    <t>Renewable energy</t>
  </si>
  <si>
    <t>Waste and wastewater</t>
  </si>
  <si>
    <t xml:space="preserve">Sum of Sum Prorata GHG reduced, Kt/year TOTAL </t>
  </si>
  <si>
    <t>Mitigation sub classification</t>
  </si>
  <si>
    <t>Renewable Energy impact by mitigation activity  (without GEFFs )</t>
  </si>
  <si>
    <t>Renewable Energy impact by mitigation sub class  (without GEFFs )</t>
  </si>
  <si>
    <t>Energy Efficiency impact by country  (without GEFFs )</t>
  </si>
  <si>
    <t>Cross-cutting Issues</t>
  </si>
  <si>
    <t>Lower carbon and efficient energy generation</t>
  </si>
  <si>
    <t>Solid Waste Management</t>
  </si>
  <si>
    <t xml:space="preserve">Sum of Prorata GHG reduced, Kt/year TOTAL </t>
  </si>
  <si>
    <t>Building construction</t>
  </si>
  <si>
    <t>Distribution system replacement</t>
  </si>
  <si>
    <t xml:space="preserve">Energy efficiency, renewable energy, CO2e-emission reduction, and carbon sinks in green buildings </t>
  </si>
  <si>
    <t>Energy transportation</t>
  </si>
  <si>
    <t>Energy transportation and sale</t>
  </si>
  <si>
    <t>New transmission systems for renewable energy</t>
  </si>
  <si>
    <t>Recovery and valorisation of bio-waste</t>
  </si>
  <si>
    <t>Renewable energy and energy efficiency financing</t>
  </si>
  <si>
    <t>Transmission and distribution system expansion</t>
  </si>
  <si>
    <t>Transmission line and sub station replacement</t>
  </si>
  <si>
    <t>Transportation of electricity</t>
  </si>
  <si>
    <t>Utilities and Services heating systems</t>
  </si>
  <si>
    <t>Energy Efficiency impact by mitigation activity  (without GEFFs )</t>
  </si>
  <si>
    <t>Energy Efficiency impact by mitigation sub class  (without GEFFs )</t>
  </si>
  <si>
    <t>GEFFs Impact by country  (GEFFs )</t>
  </si>
  <si>
    <t>Waste management projects</t>
  </si>
  <si>
    <t>Water projects impact by country</t>
  </si>
  <si>
    <t>YE2022</t>
  </si>
  <si>
    <t>Total population benefiting from improved solid waste management services (million)</t>
  </si>
  <si>
    <t>Total population benefiting from improved access to tap water (million)</t>
  </si>
  <si>
    <t>Total population benefiting from improved access to wastewater services (million)</t>
  </si>
  <si>
    <t>Total population benefiting from new fleet per day (million)</t>
  </si>
  <si>
    <t>Water projects people benefitting</t>
  </si>
  <si>
    <t>8.2 CRPP impact (pro rata)</t>
  </si>
  <si>
    <t>PRO RATA</t>
  </si>
  <si>
    <t>CRPP Impact (Total)</t>
  </si>
  <si>
    <t>CRPP Impact (Pro rata)</t>
  </si>
  <si>
    <t>CO2 equivalent savings, energy saving and water savings per country</t>
  </si>
  <si>
    <t xml:space="preserve">CO2 equivalent savings, energy saving and water savings per sector </t>
  </si>
  <si>
    <t>CO2 equivalent savings, energy saving and water savings per category</t>
  </si>
  <si>
    <t>Portfolio per industry</t>
  </si>
  <si>
    <t>Portfolio per sub segment</t>
  </si>
  <si>
    <t>Portfolio for Infrastructure Hospital PPP (industry) country allocation</t>
  </si>
  <si>
    <t>Pharmaceutical and Medical Consumable Manufacturing (industry) country allocation</t>
  </si>
  <si>
    <t>Pharmaceutical and wholesale retail  per country allocation</t>
  </si>
  <si>
    <t xml:space="preserve">Healthcare Affordability Analysis </t>
  </si>
  <si>
    <t xml:space="preserve">Number of beds created across economies and affordability analysis for healthcare </t>
  </si>
  <si>
    <t>Number of beds created across economies for infrastructure hospital PPPs</t>
  </si>
  <si>
    <t>7.11 MEI: people who benefited</t>
  </si>
  <si>
    <t>GEFF</t>
  </si>
  <si>
    <t>Green Economy Finance Facilities</t>
  </si>
  <si>
    <t>90% Ceiling of outstanding bonds vs GPP (Pre 2022 ceiling was set to 80%)</t>
  </si>
  <si>
    <t>Air Pollution Prevention/Sustainable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</si>
</sst>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_-* #,##0.0_-;\-* #,##0.0_-;_-* &quot;-&quot;??_-;_-@_-"/>
  </numFmts>
  <fonts count="35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1"/>
      <color theme="1"/>
      <name val="Calibri"/>
      <family val="2"/>
    </font>
    <font>
      <sz val="14"/>
      <color rgb="FFFF0000"/>
      <name val="Calibri"/>
      <family val="2"/>
    </font>
    <font>
      <sz val="11"/>
      <name val="Calibri"/>
      <family val="2"/>
      <scheme val="minor"/>
    </font>
    <font>
      <b/>
      <i/>
      <sz val="10"/>
      <color theme="1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  <font>
      <vertAlign val="subscript"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vertAlign val="superscript"/>
      <sz val="10"/>
      <color theme="1"/>
      <name val="Tahoma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0" fillId="0" borderId="0" xfId="0" applyAlignment="1">
      <alignment horizontal="left"/>
    </xf>
    <xf numFmtId="43" fontId="0" fillId="0" borderId="0" xfId="1" applyFont="1" applyBorder="1"/>
    <xf numFmtId="0" fontId="6" fillId="0" borderId="8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2" xfId="0" applyBorder="1"/>
    <xf numFmtId="2" fontId="0" fillId="0" borderId="11" xfId="0" applyNumberFormat="1" applyBorder="1"/>
    <xf numFmtId="43" fontId="0" fillId="0" borderId="0" xfId="1" applyFont="1" applyFill="1" applyBorder="1"/>
    <xf numFmtId="0" fontId="6" fillId="2" borderId="1" xfId="0" applyFont="1" applyFill="1" applyBorder="1"/>
    <xf numFmtId="0" fontId="6" fillId="2" borderId="0" xfId="0" applyFont="1" applyFill="1"/>
    <xf numFmtId="4" fontId="0" fillId="0" borderId="0" xfId="0" applyNumberFormat="1"/>
    <xf numFmtId="0" fontId="0" fillId="0" borderId="0" xfId="1" applyNumberFormat="1" applyFont="1"/>
    <xf numFmtId="3" fontId="0" fillId="0" borderId="0" xfId="0" applyNumberFormat="1"/>
    <xf numFmtId="164" fontId="0" fillId="0" borderId="0" xfId="1" applyNumberFormat="1" applyFont="1" applyFill="1"/>
    <xf numFmtId="1" fontId="0" fillId="0" borderId="0" xfId="0" applyNumberFormat="1"/>
    <xf numFmtId="43" fontId="6" fillId="2" borderId="1" xfId="1" applyFont="1" applyFill="1" applyBorder="1"/>
    <xf numFmtId="0" fontId="6" fillId="2" borderId="2" xfId="0" applyFont="1" applyFill="1" applyBorder="1" applyAlignment="1">
      <alignment horizontal="left"/>
    </xf>
    <xf numFmtId="43" fontId="6" fillId="2" borderId="1" xfId="0" applyNumberFormat="1" applyFont="1" applyFill="1" applyBorder="1"/>
    <xf numFmtId="0" fontId="6" fillId="3" borderId="0" xfId="1" applyNumberFormat="1" applyFont="1" applyFill="1"/>
    <xf numFmtId="164" fontId="0" fillId="0" borderId="0" xfId="0" applyNumberFormat="1"/>
    <xf numFmtId="0" fontId="4" fillId="2" borderId="2" xfId="0" applyFont="1" applyFill="1" applyBorder="1" applyAlignment="1">
      <alignment horizontal="left"/>
    </xf>
    <xf numFmtId="0" fontId="8" fillId="2" borderId="1" xfId="0" applyFont="1" applyFill="1" applyBorder="1"/>
    <xf numFmtId="0" fontId="1" fillId="0" borderId="0" xfId="0" applyFont="1" applyAlignment="1">
      <alignment horizontal="left"/>
    </xf>
    <xf numFmtId="0" fontId="9" fillId="0" borderId="0" xfId="3"/>
    <xf numFmtId="17" fontId="8" fillId="3" borderId="0" xfId="3" applyNumberFormat="1" applyFont="1" applyFill="1"/>
    <xf numFmtId="17" fontId="6" fillId="3" borderId="0" xfId="0" applyNumberFormat="1" applyFont="1" applyFill="1" applyAlignment="1">
      <alignment horizontal="right"/>
    </xf>
    <xf numFmtId="164" fontId="9" fillId="0" borderId="0" xfId="4" applyNumberFormat="1" applyFont="1"/>
    <xf numFmtId="164" fontId="9" fillId="0" borderId="0" xfId="4" applyNumberFormat="1" applyFont="1" applyFill="1"/>
    <xf numFmtId="9" fontId="0" fillId="0" borderId="0" xfId="2" applyFont="1"/>
    <xf numFmtId="9" fontId="0" fillId="0" borderId="0" xfId="0" applyNumberForma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2" fontId="0" fillId="0" borderId="0" xfId="0" applyNumberFormat="1"/>
    <xf numFmtId="0" fontId="12" fillId="2" borderId="2" xfId="0" applyFont="1" applyFill="1" applyBorder="1" applyAlignment="1">
      <alignment horizontal="left"/>
    </xf>
    <xf numFmtId="0" fontId="13" fillId="0" borderId="0" xfId="0" applyFont="1" applyAlignment="1">
      <alignment vertical="center" wrapText="1"/>
    </xf>
    <xf numFmtId="164" fontId="6" fillId="2" borderId="1" xfId="0" applyNumberFormat="1" applyFont="1" applyFill="1" applyBorder="1"/>
    <xf numFmtId="9" fontId="0" fillId="0" borderId="0" xfId="2" applyFont="1" applyFill="1"/>
    <xf numFmtId="43" fontId="0" fillId="0" borderId="0" xfId="0" applyNumberFormat="1"/>
    <xf numFmtId="0" fontId="14" fillId="0" borderId="0" xfId="0" applyFont="1"/>
    <xf numFmtId="0" fontId="9" fillId="0" borderId="0" xfId="3" applyAlignment="1">
      <alignment wrapText="1"/>
    </xf>
    <xf numFmtId="164" fontId="4" fillId="2" borderId="2" xfId="0" applyNumberFormat="1" applyFont="1" applyFill="1" applyBorder="1"/>
    <xf numFmtId="164" fontId="8" fillId="2" borderId="1" xfId="0" applyNumberFormat="1" applyFont="1" applyFill="1" applyBorder="1"/>
    <xf numFmtId="0" fontId="0" fillId="2" borderId="1" xfId="0" applyFill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0" fillId="0" borderId="0" xfId="0" applyAlignment="1">
      <alignment horizontal="left" indent="1"/>
    </xf>
    <xf numFmtId="43" fontId="8" fillId="2" borderId="1" xfId="0" applyNumberFormat="1" applyFont="1" applyFill="1" applyBorder="1"/>
    <xf numFmtId="0" fontId="0" fillId="2" borderId="0" xfId="0" applyFill="1"/>
    <xf numFmtId="0" fontId="16" fillId="0" borderId="0" xfId="0" applyFont="1"/>
    <xf numFmtId="165" fontId="0" fillId="0" borderId="0" xfId="2" applyNumberFormat="1" applyFont="1"/>
    <xf numFmtId="38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7" fillId="2" borderId="2" xfId="0" applyFont="1" applyFill="1" applyBorder="1" applyAlignment="1">
      <alignment horizontal="left"/>
    </xf>
    <xf numFmtId="164" fontId="17" fillId="2" borderId="2" xfId="0" applyNumberFormat="1" applyFont="1" applyFill="1" applyBorder="1"/>
    <xf numFmtId="0" fontId="2" fillId="0" borderId="0" xfId="0" applyFont="1" applyAlignment="1">
      <alignment vertical="center"/>
    </xf>
    <xf numFmtId="0" fontId="18" fillId="4" borderId="14" xfId="0" applyFont="1" applyFill="1" applyBorder="1" applyAlignment="1">
      <alignment horizontal="center" wrapText="1"/>
    </xf>
    <xf numFmtId="0" fontId="18" fillId="4" borderId="14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0" fontId="0" fillId="6" borderId="14" xfId="0" applyFill="1" applyBorder="1" applyAlignment="1">
      <alignment wrapText="1"/>
    </xf>
    <xf numFmtId="0" fontId="0" fillId="6" borderId="14" xfId="0" applyFill="1" applyBorder="1"/>
    <xf numFmtId="164" fontId="14" fillId="6" borderId="14" xfId="1" applyNumberFormat="1" applyFont="1" applyFill="1" applyBorder="1"/>
    <xf numFmtId="0" fontId="0" fillId="3" borderId="14" xfId="0" applyFill="1" applyBorder="1"/>
    <xf numFmtId="164" fontId="14" fillId="3" borderId="14" xfId="1" applyNumberFormat="1" applyFont="1" applyFill="1" applyBorder="1"/>
    <xf numFmtId="0" fontId="0" fillId="3" borderId="15" xfId="0" applyFill="1" applyBorder="1"/>
    <xf numFmtId="164" fontId="14" fillId="3" borderId="15" xfId="1" applyNumberFormat="1" applyFont="1" applyFill="1" applyBorder="1"/>
    <xf numFmtId="0" fontId="16" fillId="7" borderId="0" xfId="0" applyFont="1" applyFill="1"/>
    <xf numFmtId="0" fontId="21" fillId="7" borderId="0" xfId="0" applyFont="1" applyFill="1"/>
    <xf numFmtId="43" fontId="17" fillId="2" borderId="1" xfId="1" applyFont="1" applyFill="1" applyBorder="1"/>
    <xf numFmtId="0" fontId="17" fillId="2" borderId="2" xfId="0" applyFont="1" applyFill="1" applyBorder="1"/>
    <xf numFmtId="0" fontId="0" fillId="7" borderId="0" xfId="0" applyFill="1"/>
    <xf numFmtId="43" fontId="17" fillId="2" borderId="1" xfId="0" applyNumberFormat="1" applyFont="1" applyFill="1" applyBorder="1"/>
    <xf numFmtId="43" fontId="0" fillId="0" borderId="0" xfId="0" applyNumberFormat="1" applyAlignment="1">
      <alignment horizontal="left"/>
    </xf>
    <xf numFmtId="43" fontId="17" fillId="2" borderId="2" xfId="0" applyNumberFormat="1" applyFont="1" applyFill="1" applyBorder="1" applyAlignment="1">
      <alignment horizontal="left"/>
    </xf>
    <xf numFmtId="0" fontId="22" fillId="10" borderId="17" xfId="0" applyFont="1" applyFill="1" applyBorder="1" applyAlignment="1">
      <alignment wrapText="1"/>
    </xf>
    <xf numFmtId="0" fontId="22" fillId="10" borderId="13" xfId="0" applyFont="1" applyFill="1" applyBorder="1" applyAlignment="1">
      <alignment wrapText="1"/>
    </xf>
    <xf numFmtId="0" fontId="22" fillId="10" borderId="7" xfId="0" applyFont="1" applyFill="1" applyBorder="1" applyAlignment="1">
      <alignment wrapText="1"/>
    </xf>
    <xf numFmtId="0" fontId="23" fillId="0" borderId="13" xfId="0" applyFont="1" applyBorder="1"/>
    <xf numFmtId="3" fontId="25" fillId="0" borderId="13" xfId="0" applyNumberFormat="1" applyFont="1" applyBorder="1"/>
    <xf numFmtId="0" fontId="23" fillId="12" borderId="13" xfId="0" applyFont="1" applyFill="1" applyBorder="1"/>
    <xf numFmtId="164" fontId="23" fillId="0" borderId="13" xfId="0" applyNumberFormat="1" applyFont="1" applyBorder="1"/>
    <xf numFmtId="43" fontId="23" fillId="0" borderId="13" xfId="0" applyNumberFormat="1" applyFont="1" applyBorder="1"/>
    <xf numFmtId="0" fontId="23" fillId="13" borderId="13" xfId="0" applyFont="1" applyFill="1" applyBorder="1"/>
    <xf numFmtId="164" fontId="26" fillId="0" borderId="13" xfId="0" applyNumberFormat="1" applyFont="1" applyBorder="1"/>
    <xf numFmtId="43" fontId="26" fillId="0" borderId="13" xfId="0" applyNumberFormat="1" applyFont="1" applyBorder="1"/>
    <xf numFmtId="43" fontId="23" fillId="0" borderId="13" xfId="0" applyNumberFormat="1" applyFont="1" applyBorder="1" applyAlignment="1">
      <alignment horizontal="right"/>
    </xf>
    <xf numFmtId="0" fontId="27" fillId="0" borderId="0" xfId="0" applyFont="1"/>
    <xf numFmtId="0" fontId="23" fillId="0" borderId="0" xfId="0" applyFont="1"/>
    <xf numFmtId="43" fontId="23" fillId="0" borderId="13" xfId="1" applyFont="1" applyBorder="1"/>
    <xf numFmtId="0" fontId="14" fillId="6" borderId="14" xfId="0" applyFont="1" applyFill="1" applyBorder="1"/>
    <xf numFmtId="0" fontId="4" fillId="2" borderId="1" xfId="0" applyFont="1" applyFill="1" applyBorder="1"/>
    <xf numFmtId="43" fontId="4" fillId="2" borderId="1" xfId="1" applyFont="1" applyFill="1" applyBorder="1"/>
    <xf numFmtId="0" fontId="7" fillId="0" borderId="3" xfId="0" applyFont="1" applyBorder="1" applyAlignment="1">
      <alignment horizontal="left" indent="3"/>
    </xf>
    <xf numFmtId="164" fontId="0" fillId="0" borderId="6" xfId="1" applyNumberFormat="1" applyFont="1" applyBorder="1" applyAlignment="1">
      <alignment horizontal="left" indent="4"/>
    </xf>
    <xf numFmtId="164" fontId="0" fillId="0" borderId="6" xfId="1" applyNumberFormat="1" applyFont="1" applyBorder="1" applyAlignment="1">
      <alignment horizontal="left" indent="3"/>
    </xf>
    <xf numFmtId="164" fontId="0" fillId="0" borderId="11" xfId="1" applyNumberFormat="1" applyFont="1" applyBorder="1" applyAlignment="1">
      <alignment horizontal="left" indent="3"/>
    </xf>
    <xf numFmtId="164" fontId="6" fillId="0" borderId="9" xfId="1" applyNumberFormat="1" applyFont="1" applyFill="1" applyBorder="1" applyAlignment="1">
      <alignment horizontal="left" indent="3"/>
    </xf>
    <xf numFmtId="164" fontId="0" fillId="0" borderId="0" xfId="1" applyNumberFormat="1" applyFont="1" applyBorder="1"/>
    <xf numFmtId="164" fontId="6" fillId="0" borderId="8" xfId="1" applyNumberFormat="1" applyFont="1" applyBorder="1"/>
    <xf numFmtId="164" fontId="0" fillId="0" borderId="0" xfId="1" applyNumberFormat="1" applyFont="1" applyFill="1" applyBorder="1"/>
    <xf numFmtId="164" fontId="6" fillId="0" borderId="8" xfId="0" applyNumberFormat="1" applyFont="1" applyBorder="1"/>
    <xf numFmtId="164" fontId="0" fillId="0" borderId="7" xfId="1" applyNumberFormat="1" applyFont="1" applyFill="1" applyBorder="1"/>
    <xf numFmtId="164" fontId="6" fillId="0" borderId="10" xfId="0" applyNumberFormat="1" applyFont="1" applyBorder="1"/>
    <xf numFmtId="3" fontId="0" fillId="0" borderId="0" xfId="1" applyNumberFormat="1" applyFont="1" applyFill="1"/>
    <xf numFmtId="1" fontId="0" fillId="0" borderId="0" xfId="1" applyNumberFormat="1" applyFont="1"/>
    <xf numFmtId="9" fontId="6" fillId="0" borderId="0" xfId="2" applyFont="1"/>
    <xf numFmtId="164" fontId="4" fillId="2" borderId="1" xfId="0" applyNumberFormat="1" applyFont="1" applyFill="1" applyBorder="1"/>
    <xf numFmtId="0" fontId="4" fillId="0" borderId="1" xfId="0" applyFont="1" applyBorder="1"/>
    <xf numFmtId="0" fontId="4" fillId="0" borderId="0" xfId="0" applyFont="1" applyAlignment="1">
      <alignment horizontal="left" indent="1"/>
    </xf>
    <xf numFmtId="0" fontId="4" fillId="0" borderId="0" xfId="0" applyFont="1"/>
    <xf numFmtId="164" fontId="4" fillId="0" borderId="0" xfId="0" applyNumberFormat="1" applyFont="1"/>
    <xf numFmtId="0" fontId="0" fillId="0" borderId="0" xfId="0" applyAlignment="1">
      <alignment horizontal="left" indent="2"/>
    </xf>
    <xf numFmtId="0" fontId="4" fillId="2" borderId="2" xfId="0" applyFont="1" applyFill="1" applyBorder="1"/>
    <xf numFmtId="0" fontId="6" fillId="0" borderId="0" xfId="0" applyFont="1"/>
    <xf numFmtId="164" fontId="4" fillId="0" borderId="1" xfId="1" applyNumberFormat="1" applyFont="1" applyBorder="1"/>
    <xf numFmtId="164" fontId="4" fillId="0" borderId="0" xfId="1" applyNumberFormat="1" applyFont="1"/>
    <xf numFmtId="164" fontId="4" fillId="2" borderId="2" xfId="1" applyNumberFormat="1" applyFont="1" applyFill="1" applyBorder="1"/>
    <xf numFmtId="0" fontId="29" fillId="0" borderId="24" xfId="0" applyFont="1" applyBorder="1"/>
    <xf numFmtId="0" fontId="0" fillId="0" borderId="25" xfId="0" applyBorder="1" applyAlignment="1">
      <alignment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6" fillId="6" borderId="0" xfId="0" applyFont="1" applyFill="1"/>
    <xf numFmtId="0" fontId="6" fillId="0" borderId="0" xfId="0" applyFont="1" applyAlignment="1">
      <alignment horizontal="left"/>
    </xf>
    <xf numFmtId="0" fontId="0" fillId="6" borderId="0" xfId="0" applyFill="1" applyAlignment="1">
      <alignment wrapText="1"/>
    </xf>
    <xf numFmtId="168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164" fontId="6" fillId="2" borderId="2" xfId="1" applyNumberFormat="1" applyFont="1" applyFill="1" applyBorder="1"/>
    <xf numFmtId="168" fontId="0" fillId="0" borderId="0" xfId="0" applyNumberFormat="1"/>
    <xf numFmtId="1" fontId="6" fillId="2" borderId="2" xfId="0" applyNumberFormat="1" applyFont="1" applyFill="1" applyBorder="1"/>
    <xf numFmtId="164" fontId="12" fillId="2" borderId="2" xfId="1" applyNumberFormat="1" applyFont="1" applyFill="1" applyBorder="1"/>
    <xf numFmtId="164" fontId="4" fillId="0" borderId="1" xfId="1" applyNumberFormat="1" applyFont="1" applyBorder="1" applyAlignment="1">
      <alignment horizontal="left" indent="1"/>
    </xf>
    <xf numFmtId="164" fontId="0" fillId="0" borderId="0" xfId="1" applyNumberFormat="1" applyFont="1" applyAlignment="1">
      <alignment horizontal="left"/>
    </xf>
    <xf numFmtId="164" fontId="4" fillId="0" borderId="1" xfId="1" applyNumberFormat="1" applyFont="1" applyBorder="1" applyAlignment="1">
      <alignment horizontal="left"/>
    </xf>
    <xf numFmtId="164" fontId="4" fillId="2" borderId="2" xfId="1" applyNumberFormat="1" applyFont="1" applyFill="1" applyBorder="1" applyAlignment="1">
      <alignment horizontal="left"/>
    </xf>
    <xf numFmtId="164" fontId="17" fillId="2" borderId="2" xfId="1" applyNumberFormat="1" applyFont="1" applyFill="1" applyBorder="1"/>
    <xf numFmtId="9" fontId="17" fillId="2" borderId="2" xfId="2" applyFont="1" applyFill="1" applyBorder="1"/>
    <xf numFmtId="0" fontId="18" fillId="14" borderId="14" xfId="0" applyFont="1" applyFill="1" applyBorder="1" applyAlignment="1">
      <alignment horizontal="center"/>
    </xf>
    <xf numFmtId="169" fontId="14" fillId="6" borderId="14" xfId="1" applyNumberFormat="1" applyFont="1" applyFill="1" applyBorder="1"/>
    <xf numFmtId="169" fontId="14" fillId="3" borderId="14" xfId="1" applyNumberFormat="1" applyFont="1" applyFill="1" applyBorder="1"/>
    <xf numFmtId="43" fontId="14" fillId="6" borderId="14" xfId="1" applyFont="1" applyFill="1" applyBorder="1"/>
    <xf numFmtId="0" fontId="31" fillId="0" borderId="0" xfId="0" applyFont="1"/>
    <xf numFmtId="164" fontId="5" fillId="0" borderId="0" xfId="1" applyNumberFormat="1" applyFont="1"/>
    <xf numFmtId="0" fontId="8" fillId="2" borderId="1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left"/>
    </xf>
    <xf numFmtId="169" fontId="23" fillId="0" borderId="13" xfId="0" applyNumberFormat="1" applyFont="1" applyBorder="1"/>
    <xf numFmtId="164" fontId="33" fillId="0" borderId="0" xfId="1" applyNumberFormat="1" applyFont="1"/>
    <xf numFmtId="164" fontId="33" fillId="0" borderId="0" xfId="0" applyNumberFormat="1" applyFont="1"/>
    <xf numFmtId="0" fontId="33" fillId="0" borderId="0" xfId="0" applyFont="1" applyAlignment="1">
      <alignment horizontal="left" indent="1"/>
    </xf>
    <xf numFmtId="0" fontId="33" fillId="0" borderId="0" xfId="0" applyFont="1"/>
    <xf numFmtId="0" fontId="34" fillId="0" borderId="0" xfId="5"/>
    <xf numFmtId="43" fontId="4" fillId="2" borderId="1" xfId="0" applyNumberFormat="1" applyFont="1" applyFill="1" applyBorder="1"/>
    <xf numFmtId="43" fontId="4" fillId="2" borderId="2" xfId="0" applyNumberFormat="1" applyFont="1" applyFill="1" applyBorder="1" applyAlignment="1">
      <alignment horizontal="left"/>
    </xf>
    <xf numFmtId="43" fontId="8" fillId="2" borderId="2" xfId="1" applyFont="1" applyFill="1" applyBorder="1" applyAlignment="1">
      <alignment horizontal="left"/>
    </xf>
    <xf numFmtId="164" fontId="6" fillId="6" borderId="11" xfId="1" applyNumberFormat="1" applyFont="1" applyFill="1" applyBorder="1" applyAlignment="1">
      <alignment wrapText="1"/>
    </xf>
    <xf numFmtId="164" fontId="6" fillId="6" borderId="12" xfId="1" applyNumberFormat="1" applyFont="1" applyFill="1" applyBorder="1" applyAlignment="1">
      <alignment wrapText="1"/>
    </xf>
    <xf numFmtId="0" fontId="22" fillId="9" borderId="14" xfId="0" applyFont="1" applyFill="1" applyBorder="1" applyAlignment="1">
      <alignment horizontal="center" vertical="center" wrapText="1"/>
    </xf>
    <xf numFmtId="169" fontId="23" fillId="0" borderId="13" xfId="0" applyNumberFormat="1" applyFont="1" applyBorder="1" applyAlignment="1">
      <alignment horizontal="right"/>
    </xf>
    <xf numFmtId="164" fontId="23" fillId="0" borderId="13" xfId="1" applyNumberFormat="1" applyFont="1" applyBorder="1"/>
    <xf numFmtId="164" fontId="23" fillId="0" borderId="13" xfId="0" applyNumberFormat="1" applyFont="1" applyBorder="1" applyAlignment="1">
      <alignment horizontal="right"/>
    </xf>
    <xf numFmtId="0" fontId="1" fillId="0" borderId="0" xfId="0" applyFont="1"/>
    <xf numFmtId="0" fontId="0" fillId="0" borderId="0" xfId="0"/>
    <xf numFmtId="0" fontId="6" fillId="6" borderId="1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2" fillId="12" borderId="23" xfId="0" applyFont="1" applyFill="1" applyBorder="1" applyAlignment="1">
      <alignment horizontal="left" vertical="center" wrapText="1"/>
    </xf>
    <xf numFmtId="0" fontId="22" fillId="12" borderId="18" xfId="0" applyFont="1" applyFill="1" applyBorder="1" applyAlignment="1">
      <alignment horizontal="left" vertical="center" wrapText="1"/>
    </xf>
    <xf numFmtId="0" fontId="22" fillId="12" borderId="22" xfId="0" applyFont="1" applyFill="1" applyBorder="1" applyAlignment="1">
      <alignment horizontal="left" vertical="center" wrapText="1"/>
    </xf>
    <xf numFmtId="1" fontId="22" fillId="9" borderId="6" xfId="0" applyNumberFormat="1" applyFont="1" applyFill="1" applyBorder="1"/>
    <xf numFmtId="1" fontId="22" fillId="9" borderId="11" xfId="0" applyNumberFormat="1" applyFont="1" applyFill="1" applyBorder="1"/>
    <xf numFmtId="1" fontId="22" fillId="9" borderId="14" xfId="0" applyNumberFormat="1" applyFont="1" applyFill="1" applyBorder="1"/>
    <xf numFmtId="0" fontId="22" fillId="13" borderId="23" xfId="0" applyFont="1" applyFill="1" applyBorder="1" applyAlignment="1">
      <alignment horizontal="left" vertical="center" wrapText="1"/>
    </xf>
    <xf numFmtId="0" fontId="22" fillId="13" borderId="18" xfId="0" applyFont="1" applyFill="1" applyBorder="1" applyAlignment="1">
      <alignment horizontal="left" vertical="center" wrapText="1"/>
    </xf>
    <xf numFmtId="0" fontId="22" fillId="13" borderId="22" xfId="0" applyFont="1" applyFill="1" applyBorder="1" applyAlignment="1">
      <alignment horizontal="left" vertical="center" wrapText="1"/>
    </xf>
    <xf numFmtId="1" fontId="22" fillId="10" borderId="6" xfId="0" applyNumberFormat="1" applyFont="1" applyFill="1" applyBorder="1"/>
    <xf numFmtId="1" fontId="22" fillId="10" borderId="11" xfId="0" applyNumberFormat="1" applyFont="1" applyFill="1" applyBorder="1"/>
    <xf numFmtId="164" fontId="22" fillId="10" borderId="14" xfId="1" applyNumberFormat="1" applyFont="1" applyFill="1" applyBorder="1" applyAlignment="1"/>
    <xf numFmtId="0" fontId="22" fillId="10" borderId="6" xfId="0" applyFont="1" applyFill="1" applyBorder="1"/>
    <xf numFmtId="0" fontId="22" fillId="10" borderId="11" xfId="0" applyFont="1" applyFill="1" applyBorder="1"/>
    <xf numFmtId="0" fontId="22" fillId="10" borderId="14" xfId="0" applyFont="1" applyFill="1" applyBorder="1"/>
    <xf numFmtId="0" fontId="22" fillId="15" borderId="0" xfId="0" applyFont="1" applyFill="1" applyAlignment="1">
      <alignment horizontal="left" vertical="center"/>
    </xf>
    <xf numFmtId="0" fontId="22" fillId="15" borderId="16" xfId="0" applyFont="1" applyFill="1" applyBorder="1" applyAlignment="1">
      <alignment horizontal="left" vertical="center"/>
    </xf>
    <xf numFmtId="0" fontId="22" fillId="9" borderId="9" xfId="0" applyFont="1" applyFill="1" applyBorder="1"/>
    <xf numFmtId="0" fontId="22" fillId="9" borderId="8" xfId="0" applyFont="1" applyFill="1" applyBorder="1"/>
    <xf numFmtId="0" fontId="22" fillId="9" borderId="10" xfId="0" applyFont="1" applyFill="1" applyBorder="1"/>
    <xf numFmtId="0" fontId="22" fillId="8" borderId="15" xfId="0" applyFont="1" applyFill="1" applyBorder="1"/>
    <xf numFmtId="0" fontId="22" fillId="8" borderId="18" xfId="0" applyFont="1" applyFill="1" applyBorder="1"/>
    <xf numFmtId="0" fontId="22" fillId="8" borderId="17" xfId="0" applyFont="1" applyFill="1" applyBorder="1"/>
    <xf numFmtId="0" fontId="22" fillId="9" borderId="8" xfId="0" applyFont="1" applyFill="1" applyBorder="1" applyAlignment="1">
      <alignment wrapText="1"/>
    </xf>
    <xf numFmtId="0" fontId="22" fillId="9" borderId="10" xfId="0" applyFont="1" applyFill="1" applyBorder="1" applyAlignment="1">
      <alignment wrapText="1"/>
    </xf>
    <xf numFmtId="0" fontId="22" fillId="10" borderId="19" xfId="0" applyFont="1" applyFill="1" applyBorder="1"/>
    <xf numFmtId="0" fontId="22" fillId="10" borderId="20" xfId="0" applyFont="1" applyFill="1" applyBorder="1"/>
    <xf numFmtId="0" fontId="22" fillId="10" borderId="21" xfId="0" applyFont="1" applyFill="1" applyBorder="1"/>
    <xf numFmtId="0" fontId="22" fillId="10" borderId="3" xfId="0" applyFont="1" applyFill="1" applyBorder="1" applyAlignment="1">
      <alignment wrapText="1"/>
    </xf>
    <xf numFmtId="0" fontId="22" fillId="10" borderId="11" xfId="0" applyFont="1" applyFill="1" applyBorder="1" applyAlignment="1">
      <alignment wrapText="1"/>
    </xf>
    <xf numFmtId="164" fontId="22" fillId="10" borderId="14" xfId="1" applyNumberFormat="1" applyFont="1" applyFill="1" applyBorder="1" applyAlignment="1">
      <alignment wrapText="1"/>
    </xf>
    <xf numFmtId="0" fontId="24" fillId="10" borderId="9" xfId="0" applyFont="1" applyFill="1" applyBorder="1"/>
    <xf numFmtId="0" fontId="24" fillId="10" borderId="8" xfId="0" applyFont="1" applyFill="1" applyBorder="1"/>
    <xf numFmtId="0" fontId="24" fillId="10" borderId="10" xfId="0" applyFont="1" applyFill="1" applyBorder="1"/>
    <xf numFmtId="0" fontId="22" fillId="11" borderId="15" xfId="0" applyFont="1" applyFill="1" applyBorder="1" applyAlignment="1">
      <alignment horizontal="left" vertical="center" textRotation="90"/>
    </xf>
    <xf numFmtId="0" fontId="22" fillId="11" borderId="18" xfId="0" applyFont="1" applyFill="1" applyBorder="1" applyAlignment="1">
      <alignment horizontal="left" vertical="center" textRotation="90"/>
    </xf>
    <xf numFmtId="0" fontId="22" fillId="11" borderId="17" xfId="0" applyFont="1" applyFill="1" applyBorder="1" applyAlignment="1">
      <alignment horizontal="left" vertical="center" textRotation="90"/>
    </xf>
    <xf numFmtId="0" fontId="22" fillId="12" borderId="15" xfId="0" applyFont="1" applyFill="1" applyBorder="1" applyAlignment="1">
      <alignment horizontal="left" vertical="center" wrapText="1"/>
    </xf>
    <xf numFmtId="1" fontId="22" fillId="10" borderId="14" xfId="0" applyNumberFormat="1" applyFont="1" applyFill="1" applyBorder="1"/>
    <xf numFmtId="0" fontId="22" fillId="11" borderId="18" xfId="0" applyFont="1" applyFill="1" applyBorder="1" applyAlignment="1">
      <alignment horizontal="center" vertical="center" textRotation="90"/>
    </xf>
    <xf numFmtId="0" fontId="22" fillId="11" borderId="17" xfId="0" applyFont="1" applyFill="1" applyBorder="1" applyAlignment="1">
      <alignment horizontal="center" vertical="center" textRotation="90"/>
    </xf>
    <xf numFmtId="0" fontId="22" fillId="12" borderId="18" xfId="0" applyFont="1" applyFill="1" applyBorder="1" applyAlignment="1">
      <alignment wrapText="1"/>
    </xf>
    <xf numFmtId="0" fontId="22" fillId="12" borderId="22" xfId="0" applyFont="1" applyFill="1" applyBorder="1" applyAlignment="1">
      <alignment wrapText="1"/>
    </xf>
    <xf numFmtId="0" fontId="22" fillId="13" borderId="18" xfId="0" applyFont="1" applyFill="1" applyBorder="1" applyAlignment="1">
      <alignment wrapText="1"/>
    </xf>
    <xf numFmtId="0" fontId="22" fillId="13" borderId="22" xfId="0" applyFont="1" applyFill="1" applyBorder="1" applyAlignment="1">
      <alignment wrapText="1"/>
    </xf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6" fillId="5" borderId="14" xfId="0" applyFont="1" applyFill="1" applyBorder="1" applyAlignment="1">
      <alignment horizontal="center" vertical="center" wrapText="1"/>
    </xf>
    <xf numFmtId="0" fontId="34" fillId="0" borderId="29" xfId="5" applyBorder="1"/>
    <xf numFmtId="0" fontId="14" fillId="0" borderId="0" xfId="0" applyFont="1" applyAlignment="1">
      <alignment horizontal="left"/>
    </xf>
  </cellXfs>
  <cellStyles count="6">
    <cellStyle name="Comma" xfId="1" builtinId="3"/>
    <cellStyle name="Comma 3" xfId="4" xr:uid="{00000000-0005-0000-0000-000001000000}"/>
    <cellStyle name="Hyperlink" xfId="5" builtinId="8"/>
    <cellStyle name="Normal" xfId="0" builtinId="0"/>
    <cellStyle name="Normal 2" xfId="3" xr:uid="{00000000-0005-0000-0000-000004000000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153575</xdr:rowOff>
    </xdr:from>
    <xdr:to>
      <xdr:col>1</xdr:col>
      <xdr:colOff>2286001</xdr:colOff>
      <xdr:row>6</xdr:row>
      <xdr:rowOff>58120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53575"/>
          <a:ext cx="4457700" cy="1047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brdgeff.com/about-seff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7" tint="0.79998168889431442"/>
    <pageSetUpPr autoPageBreaks="0"/>
  </sheetPr>
  <dimension ref="A8:B89"/>
  <sheetViews>
    <sheetView workbookViewId="0">
      <selection activeCell="F14" sqref="F14"/>
    </sheetView>
  </sheetViews>
  <sheetFormatPr defaultRowHeight="15" x14ac:dyDescent="0.25"/>
  <cols>
    <col min="1" max="1" width="32.5703125" bestFit="1" customWidth="1"/>
    <col min="2" max="2" width="78.140625" bestFit="1" customWidth="1"/>
  </cols>
  <sheetData>
    <row r="8" spans="1:2" ht="15.75" thickBot="1" x14ac:dyDescent="0.3"/>
    <row r="9" spans="1:2" x14ac:dyDescent="0.25">
      <c r="A9" s="127" t="s">
        <v>315</v>
      </c>
      <c r="B9" s="128"/>
    </row>
    <row r="10" spans="1:2" x14ac:dyDescent="0.25">
      <c r="A10" s="129" t="s">
        <v>316</v>
      </c>
      <c r="B10" s="130" t="s">
        <v>0</v>
      </c>
    </row>
    <row r="11" spans="1:2" x14ac:dyDescent="0.25">
      <c r="A11" s="129" t="s">
        <v>317</v>
      </c>
      <c r="B11" s="130" t="s">
        <v>130</v>
      </c>
    </row>
    <row r="12" spans="1:2" x14ac:dyDescent="0.25">
      <c r="A12" s="129" t="s">
        <v>318</v>
      </c>
      <c r="B12" s="130" t="s">
        <v>145</v>
      </c>
    </row>
    <row r="13" spans="1:2" x14ac:dyDescent="0.25">
      <c r="A13" s="129" t="s">
        <v>319</v>
      </c>
      <c r="B13" s="130" t="s">
        <v>320</v>
      </c>
    </row>
    <row r="14" spans="1:2" x14ac:dyDescent="0.25">
      <c r="A14" s="129" t="s">
        <v>321</v>
      </c>
      <c r="B14" s="130" t="s">
        <v>322</v>
      </c>
    </row>
    <row r="15" spans="1:2" ht="15.75" thickBot="1" x14ac:dyDescent="0.3">
      <c r="A15" s="131" t="s">
        <v>490</v>
      </c>
      <c r="B15" s="226" t="s">
        <v>491</v>
      </c>
    </row>
    <row r="17" spans="1:2" x14ac:dyDescent="0.25">
      <c r="A17" s="132" t="s">
        <v>323</v>
      </c>
      <c r="B17" s="132"/>
    </row>
    <row r="18" spans="1:2" x14ac:dyDescent="0.25">
      <c r="A18" s="123" t="s">
        <v>324</v>
      </c>
      <c r="B18" s="160" t="s">
        <v>397</v>
      </c>
    </row>
    <row r="19" spans="1:2" x14ac:dyDescent="0.25">
      <c r="A19" s="123" t="s">
        <v>325</v>
      </c>
      <c r="B19" s="160" t="s">
        <v>398</v>
      </c>
    </row>
    <row r="20" spans="1:2" x14ac:dyDescent="0.25">
      <c r="A20" s="123" t="s">
        <v>326</v>
      </c>
      <c r="B20" s="160" t="s">
        <v>399</v>
      </c>
    </row>
    <row r="22" spans="1:2" x14ac:dyDescent="0.25">
      <c r="A22" s="132" t="s">
        <v>327</v>
      </c>
      <c r="B22" s="132"/>
    </row>
    <row r="23" spans="1:2" x14ac:dyDescent="0.25">
      <c r="A23" s="133">
        <v>2.1</v>
      </c>
      <c r="B23" s="160" t="s">
        <v>400</v>
      </c>
    </row>
    <row r="24" spans="1:2" x14ac:dyDescent="0.25">
      <c r="A24" s="133">
        <v>2.2000000000000002</v>
      </c>
      <c r="B24" s="160" t="s">
        <v>401</v>
      </c>
    </row>
    <row r="25" spans="1:2" x14ac:dyDescent="0.25">
      <c r="A25" s="133">
        <v>2.2999999999999998</v>
      </c>
      <c r="B25" s="160" t="s">
        <v>402</v>
      </c>
    </row>
    <row r="26" spans="1:2" x14ac:dyDescent="0.25">
      <c r="A26" s="133">
        <v>2.4</v>
      </c>
      <c r="B26" s="160" t="s">
        <v>403</v>
      </c>
    </row>
    <row r="27" spans="1:2" x14ac:dyDescent="0.25">
      <c r="A27" s="133">
        <v>2.5</v>
      </c>
      <c r="B27" s="160" t="s">
        <v>404</v>
      </c>
    </row>
    <row r="28" spans="1:2" x14ac:dyDescent="0.25">
      <c r="A28" s="133">
        <v>2.6</v>
      </c>
      <c r="B28" s="160" t="s">
        <v>405</v>
      </c>
    </row>
    <row r="30" spans="1:2" x14ac:dyDescent="0.25">
      <c r="A30" s="132" t="s">
        <v>328</v>
      </c>
      <c r="B30" s="132"/>
    </row>
    <row r="31" spans="1:2" x14ac:dyDescent="0.25">
      <c r="A31" s="133">
        <v>3.1</v>
      </c>
      <c r="B31" s="160" t="s">
        <v>400</v>
      </c>
    </row>
    <row r="32" spans="1:2" x14ac:dyDescent="0.25">
      <c r="A32" s="133">
        <v>3.2</v>
      </c>
      <c r="B32" s="160" t="s">
        <v>401</v>
      </c>
    </row>
    <row r="33" spans="1:2" x14ac:dyDescent="0.25">
      <c r="A33" s="133">
        <v>3.3</v>
      </c>
      <c r="B33" s="160" t="s">
        <v>402</v>
      </c>
    </row>
    <row r="34" spans="1:2" x14ac:dyDescent="0.25">
      <c r="A34" s="133">
        <v>3.4</v>
      </c>
      <c r="B34" s="160" t="s">
        <v>406</v>
      </c>
    </row>
    <row r="35" spans="1:2" x14ac:dyDescent="0.25">
      <c r="A35" s="133">
        <v>3.5</v>
      </c>
      <c r="B35" s="160" t="s">
        <v>407</v>
      </c>
    </row>
    <row r="36" spans="1:2" x14ac:dyDescent="0.25">
      <c r="A36" s="133">
        <v>3.6</v>
      </c>
      <c r="B36" s="160" t="s">
        <v>408</v>
      </c>
    </row>
    <row r="38" spans="1:2" x14ac:dyDescent="0.25">
      <c r="A38" s="132" t="s">
        <v>329</v>
      </c>
      <c r="B38" s="132"/>
    </row>
    <row r="39" spans="1:2" x14ac:dyDescent="0.25">
      <c r="A39" s="133">
        <v>4.0999999999999996</v>
      </c>
      <c r="B39" s="160" t="s">
        <v>400</v>
      </c>
    </row>
    <row r="40" spans="1:2" x14ac:dyDescent="0.25">
      <c r="A40" s="133">
        <v>4.2</v>
      </c>
      <c r="B40" s="160" t="s">
        <v>401</v>
      </c>
    </row>
    <row r="41" spans="1:2" x14ac:dyDescent="0.25">
      <c r="A41" s="133">
        <v>4.3</v>
      </c>
      <c r="B41" s="160" t="s">
        <v>402</v>
      </c>
    </row>
    <row r="42" spans="1:2" x14ac:dyDescent="0.25">
      <c r="A42" s="133">
        <v>4.4000000000000004</v>
      </c>
      <c r="B42" s="160" t="s">
        <v>409</v>
      </c>
    </row>
    <row r="43" spans="1:2" x14ac:dyDescent="0.25">
      <c r="A43" s="133">
        <v>4.5</v>
      </c>
      <c r="B43" s="160" t="s">
        <v>410</v>
      </c>
    </row>
    <row r="44" spans="1:2" x14ac:dyDescent="0.25">
      <c r="A44" s="133">
        <v>4.5999999999999996</v>
      </c>
      <c r="B44" s="160" t="s">
        <v>411</v>
      </c>
    </row>
    <row r="46" spans="1:2" x14ac:dyDescent="0.25">
      <c r="A46" s="132" t="s">
        <v>330</v>
      </c>
      <c r="B46" s="134"/>
    </row>
    <row r="47" spans="1:2" x14ac:dyDescent="0.25">
      <c r="A47" s="133">
        <v>5.0999999999999996</v>
      </c>
      <c r="B47" s="160" t="s">
        <v>412</v>
      </c>
    </row>
    <row r="48" spans="1:2" x14ac:dyDescent="0.25">
      <c r="A48" s="133">
        <v>5.2</v>
      </c>
      <c r="B48" s="160" t="s">
        <v>414</v>
      </c>
    </row>
    <row r="49" spans="1:2" x14ac:dyDescent="0.25">
      <c r="A49" s="133">
        <v>5.3</v>
      </c>
      <c r="B49" s="160" t="s">
        <v>402</v>
      </c>
    </row>
    <row r="50" spans="1:2" x14ac:dyDescent="0.25">
      <c r="A50" s="133">
        <v>5.4</v>
      </c>
      <c r="B50" s="160" t="s">
        <v>415</v>
      </c>
    </row>
    <row r="52" spans="1:2" x14ac:dyDescent="0.25">
      <c r="A52" s="132" t="s">
        <v>331</v>
      </c>
      <c r="B52" s="134"/>
    </row>
    <row r="53" spans="1:2" x14ac:dyDescent="0.25">
      <c r="A53" s="133">
        <v>6.1</v>
      </c>
      <c r="B53" s="160" t="s">
        <v>416</v>
      </c>
    </row>
    <row r="54" spans="1:2" x14ac:dyDescent="0.25">
      <c r="A54" s="133">
        <v>6.2</v>
      </c>
      <c r="B54" s="160" t="s">
        <v>417</v>
      </c>
    </row>
    <row r="55" spans="1:2" x14ac:dyDescent="0.25">
      <c r="A55" s="133">
        <v>6.3</v>
      </c>
      <c r="B55" s="160" t="s">
        <v>418</v>
      </c>
    </row>
    <row r="57" spans="1:2" x14ac:dyDescent="0.25">
      <c r="A57" s="132" t="s">
        <v>332</v>
      </c>
      <c r="B57" s="132"/>
    </row>
    <row r="58" spans="1:2" x14ac:dyDescent="0.25">
      <c r="A58" s="135">
        <v>7</v>
      </c>
      <c r="B58" s="160" t="s">
        <v>419</v>
      </c>
    </row>
    <row r="59" spans="1:2" x14ac:dyDescent="0.25">
      <c r="A59" s="133">
        <v>7.1</v>
      </c>
      <c r="B59" s="160" t="s">
        <v>420</v>
      </c>
    </row>
    <row r="60" spans="1:2" x14ac:dyDescent="0.25">
      <c r="A60" s="133">
        <v>7.2</v>
      </c>
      <c r="B60" s="160" t="s">
        <v>421</v>
      </c>
    </row>
    <row r="61" spans="1:2" x14ac:dyDescent="0.25">
      <c r="A61" s="133">
        <v>7.3</v>
      </c>
      <c r="B61" s="160" t="s">
        <v>444</v>
      </c>
    </row>
    <row r="62" spans="1:2" x14ac:dyDescent="0.25">
      <c r="A62" s="133">
        <v>7.4</v>
      </c>
      <c r="B62" s="160" t="s">
        <v>445</v>
      </c>
    </row>
    <row r="63" spans="1:2" x14ac:dyDescent="0.25">
      <c r="A63" s="133">
        <v>7.5</v>
      </c>
      <c r="B63" s="160" t="s">
        <v>446</v>
      </c>
    </row>
    <row r="64" spans="1:2" x14ac:dyDescent="0.25">
      <c r="A64" s="133">
        <v>7.6</v>
      </c>
      <c r="B64" s="160" t="s">
        <v>463</v>
      </c>
    </row>
    <row r="65" spans="1:2" x14ac:dyDescent="0.25">
      <c r="A65" s="133">
        <v>7.7</v>
      </c>
      <c r="B65" s="160" t="s">
        <v>464</v>
      </c>
    </row>
    <row r="66" spans="1:2" x14ac:dyDescent="0.25">
      <c r="A66" s="133">
        <v>7.8</v>
      </c>
      <c r="B66" s="160" t="s">
        <v>465</v>
      </c>
    </row>
    <row r="67" spans="1:2" x14ac:dyDescent="0.25">
      <c r="A67" s="133">
        <v>7.9</v>
      </c>
      <c r="B67" s="160" t="s">
        <v>466</v>
      </c>
    </row>
    <row r="68" spans="1:2" x14ac:dyDescent="0.25">
      <c r="A68" s="136">
        <v>7.1</v>
      </c>
      <c r="B68" s="160" t="s">
        <v>467</v>
      </c>
    </row>
    <row r="69" spans="1:2" x14ac:dyDescent="0.25">
      <c r="A69" s="133">
        <v>7.11</v>
      </c>
      <c r="B69" s="160" t="s">
        <v>473</v>
      </c>
    </row>
    <row r="71" spans="1:2" x14ac:dyDescent="0.25">
      <c r="A71" s="132" t="s">
        <v>333</v>
      </c>
      <c r="B71" s="132"/>
    </row>
    <row r="72" spans="1:2" x14ac:dyDescent="0.25">
      <c r="A72" s="133">
        <v>8.1</v>
      </c>
      <c r="B72" s="160" t="s">
        <v>476</v>
      </c>
    </row>
    <row r="73" spans="1:2" x14ac:dyDescent="0.25">
      <c r="A73" s="133">
        <v>8.1999999999999993</v>
      </c>
      <c r="B73" s="160" t="s">
        <v>477</v>
      </c>
    </row>
    <row r="75" spans="1:2" x14ac:dyDescent="0.25">
      <c r="A75" s="132" t="s">
        <v>334</v>
      </c>
      <c r="B75" s="132"/>
    </row>
    <row r="76" spans="1:2" x14ac:dyDescent="0.25">
      <c r="A76" s="135">
        <v>9</v>
      </c>
      <c r="B76" s="160" t="s">
        <v>419</v>
      </c>
    </row>
    <row r="77" spans="1:2" x14ac:dyDescent="0.25">
      <c r="A77" s="133">
        <v>9.1</v>
      </c>
      <c r="B77" s="160" t="s">
        <v>478</v>
      </c>
    </row>
    <row r="78" spans="1:2" x14ac:dyDescent="0.25">
      <c r="A78" s="133">
        <v>9.1999999999999993</v>
      </c>
      <c r="B78" s="160" t="s">
        <v>479</v>
      </c>
    </row>
    <row r="79" spans="1:2" x14ac:dyDescent="0.25">
      <c r="A79" s="133">
        <v>9.3000000000000007</v>
      </c>
      <c r="B79" s="160" t="s">
        <v>480</v>
      </c>
    </row>
    <row r="81" spans="1:2" x14ac:dyDescent="0.25">
      <c r="A81" s="132" t="s">
        <v>335</v>
      </c>
      <c r="B81" s="134"/>
    </row>
    <row r="82" spans="1:2" x14ac:dyDescent="0.25">
      <c r="A82" s="133">
        <v>10.1</v>
      </c>
      <c r="B82" s="160" t="s">
        <v>481</v>
      </c>
    </row>
    <row r="83" spans="1:2" x14ac:dyDescent="0.25">
      <c r="A83" s="133">
        <v>10.199999999999999</v>
      </c>
      <c r="B83" s="160" t="s">
        <v>482</v>
      </c>
    </row>
    <row r="84" spans="1:2" x14ac:dyDescent="0.25">
      <c r="A84" s="133">
        <v>10.3</v>
      </c>
      <c r="B84" s="160" t="s">
        <v>483</v>
      </c>
    </row>
    <row r="85" spans="1:2" x14ac:dyDescent="0.25">
      <c r="A85" s="133">
        <v>10.4</v>
      </c>
      <c r="B85" s="160" t="s">
        <v>484</v>
      </c>
    </row>
    <row r="86" spans="1:2" x14ac:dyDescent="0.25">
      <c r="A86" s="133">
        <v>10.5</v>
      </c>
      <c r="B86" s="160" t="s">
        <v>485</v>
      </c>
    </row>
    <row r="87" spans="1:2" x14ac:dyDescent="0.25">
      <c r="A87" s="133">
        <v>10.6</v>
      </c>
      <c r="B87" s="160" t="s">
        <v>486</v>
      </c>
    </row>
    <row r="88" spans="1:2" x14ac:dyDescent="0.25">
      <c r="A88" s="133">
        <v>10.7</v>
      </c>
      <c r="B88" s="160" t="s">
        <v>487</v>
      </c>
    </row>
    <row r="89" spans="1:2" x14ac:dyDescent="0.25">
      <c r="A89" s="133">
        <v>10.8</v>
      </c>
      <c r="B89" s="160" t="s">
        <v>488</v>
      </c>
    </row>
  </sheetData>
  <hyperlinks>
    <hyperlink ref="B18" location="'1. Bond Issuance'!A3" display="For Green Bonds (ESB, CRB, GTB)" xr:uid="{00000000-0004-0000-0000-000000000000}"/>
    <hyperlink ref="B19" location="'1. Bond Issuance'!A65" display="For Social Bonds (Health and Micro)" xr:uid="{00000000-0004-0000-0000-000001000000}"/>
    <hyperlink ref="B20" location="'1. Bond Issuance'!A44" display="For Issuance by Currency (ESB,CRB,GTB,Health,Micro)" xr:uid="{00000000-0004-0000-0000-000002000000}"/>
    <hyperlink ref="B23" location="'2. GPP UoP'!A4" display="Op. assets and Committed Undisbursed by classification" xr:uid="{00000000-0004-0000-0000-000003000000}"/>
    <hyperlink ref="B24" location="'2. GPP UoP'!A14" display="Op. assets and  Committed Undisbursed by country" xr:uid="{00000000-0004-0000-0000-000004000000}"/>
    <hyperlink ref="B25" location="'2. GPP UoP'!A52" display="Op. assets and  Committed Undisbursed by industry" xr:uid="{00000000-0004-0000-0000-000005000000}"/>
    <hyperlink ref="B26" location="'2. GPP UoP'!A67" display="Utilisation of GPP since 2013" xr:uid="{00000000-0004-0000-0000-000006000000}"/>
    <hyperlink ref="B27" location="'2. GPP UoP'!A76" display="Repayment by GPP Classification" xr:uid="{00000000-0004-0000-0000-000007000000}"/>
    <hyperlink ref="B28" location="'2. GPP UoP'!A96" display="Key figures GPP" xr:uid="{00000000-0004-0000-0000-000008000000}"/>
    <hyperlink ref="B31" location="'3. CRPP UoP'!A4" display="Op. assets and Committed Undisbursed by classification" xr:uid="{00000000-0004-0000-0000-000009000000}"/>
    <hyperlink ref="B32" location="'3. CRPP UoP'!A12" display="Op. assets and  Committed Undisbursed by country" xr:uid="{00000000-0004-0000-0000-00000A000000}"/>
    <hyperlink ref="B33" location="'3. CRPP UoP'!A39" display="Op. assets and  Committed Undisbursed by industry" xr:uid="{00000000-0004-0000-0000-00000B000000}"/>
    <hyperlink ref="B34" location="'3. CRPP UoP'!A51" display="Repayment by CRPP Classification" xr:uid="{00000000-0004-0000-0000-00000C000000}"/>
    <hyperlink ref="B35" location="'3. CRPP UoP'!A65" display="Utilisation of CRPP since 2019" xr:uid="{00000000-0004-0000-0000-00000D000000}"/>
    <hyperlink ref="B36" location="'3. CRPP UoP'!A74" display="Key figures CRPP" xr:uid="{00000000-0004-0000-0000-00000E000000}"/>
    <hyperlink ref="B39" location="'4. GTPP UoP'!A4" display="Op. assets and Committed Undisbursed by classification" xr:uid="{00000000-0004-0000-0000-00000F000000}"/>
    <hyperlink ref="B40" location="'4. GTPP UoP'!A12" display="Op. assets and  Committed Undisbursed by country" xr:uid="{00000000-0004-0000-0000-000010000000}"/>
    <hyperlink ref="B41" location="'4. GTPP UoP'!A46" display="Op. assets and  Committed Undisbursed by industry" xr:uid="{00000000-0004-0000-0000-000011000000}"/>
    <hyperlink ref="B42" location="'4. GTPP UoP'!A61" display="Repayment by GTPP Classification" xr:uid="{00000000-0004-0000-0000-000012000000}"/>
    <hyperlink ref="B43" location="'4. GTPP UoP'!A75" display="Utilisation of GTPP since 2019" xr:uid="{00000000-0004-0000-0000-000013000000}"/>
    <hyperlink ref="B44" location="'4. GTPP UoP'!A84" display="GTPP Key Figures" xr:uid="{00000000-0004-0000-0000-000014000000}"/>
    <hyperlink ref="B47" location="'5. Health UoP'!A4" display="Op. Assets and Committed Undisbursed by category" xr:uid="{00000000-0004-0000-0000-000015000000}"/>
    <hyperlink ref="B48" location="'5. Health UoP'!A13" display="Op. Assets and Committed Undisbursed by country" xr:uid="{00000000-0004-0000-0000-000016000000}"/>
    <hyperlink ref="B49" location="'5. Health UoP'!A35" display="Op. assets and  Committed Undisbursed by industry" xr:uid="{00000000-0004-0000-0000-000017000000}"/>
    <hyperlink ref="B50" location="'5. Health UoP'!A42" display="HPP Key figures" xr:uid="{00000000-0004-0000-0000-000018000000}"/>
    <hyperlink ref="B53" location="'6. Micro UoP'!A3" display="Operating assets per country" xr:uid="{00000000-0004-0000-0000-000019000000}"/>
    <hyperlink ref="B54" location="'6. Micro UoP'!A33" display="Operating assets per industry" xr:uid="{00000000-0004-0000-0000-00001A000000}"/>
    <hyperlink ref="B55" location="'6. Micro UoP'!A46" display="Micro Key figures" xr:uid="{00000000-0004-0000-0000-00001B000000}"/>
    <hyperlink ref="B58" location="'7. GPP Impact'!A6" display="Summary" xr:uid="{00000000-0004-0000-0000-00001C000000}"/>
    <hyperlink ref="B59" location="'7. GPP Impact'!A32" display="Renewable Energy and Energy Efficiency impact by category (without GEFFs )" xr:uid="{00000000-0004-0000-0000-00001D000000}"/>
    <hyperlink ref="B60" location="'7. GPP Impact'!A40" display="Renewable Energy impact by country  (without GEFFs )" xr:uid="{00000000-0004-0000-0000-00001E000000}"/>
    <hyperlink ref="B61" location="'7. GPP Impact'!A69" display="Renewable Energy impact by mitigation activity  (without GEFFs )" xr:uid="{00000000-0004-0000-0000-00001F000000}"/>
    <hyperlink ref="B62" location="'7. GPP Impact'!A82" display="Renewable Energy impact by mitigation sub class  (without GEFFs )" xr:uid="{00000000-0004-0000-0000-000020000000}"/>
    <hyperlink ref="B63" location="'7. GPP Impact'!A102" display="Energy Efficiency impact by country  (without GEFFs )" xr:uid="{00000000-0004-0000-0000-000021000000}"/>
    <hyperlink ref="B64" location="'7. GPP Impact'!A131" display="Energy Efficiency impact by mitigation activity  (without GEFFs )" xr:uid="{00000000-0004-0000-0000-000022000000}"/>
    <hyperlink ref="B65" location="'7. GPP Impact'!A145" display="Energy Efficiency impact by mitigation sub class  (without GEFFs )" xr:uid="{00000000-0004-0000-0000-000023000000}"/>
    <hyperlink ref="B66" location="'7. GPP Impact'!A170" display="GEFFs Impact by country  (GEFFs )" xr:uid="{00000000-0004-0000-0000-000024000000}"/>
    <hyperlink ref="B67" location="'7. GPP Impact'!A187" display="Waste management projects" xr:uid="{00000000-0004-0000-0000-000025000000}"/>
    <hyperlink ref="B68" location="'7. GPP Impact'!A225" display="Water projects impact by country" xr:uid="{00000000-0004-0000-0000-000026000000}"/>
    <hyperlink ref="B69" location="'7. GPP Impact'!A258" display="Water projects people benefitting" xr:uid="{00000000-0004-0000-0000-000027000000}"/>
    <hyperlink ref="B72" location="'8. CRPP Impact'!A2" display="CRPP Impact (Total)" xr:uid="{00000000-0004-0000-0000-000028000000}"/>
    <hyperlink ref="B73" location="'8. CRPP Impact'!A35" display="CRPP Impact (Pro rata)" xr:uid="{00000000-0004-0000-0000-000029000000}"/>
    <hyperlink ref="B76" location="'9. GTPP Impact'!A4" display="Summary" xr:uid="{00000000-0004-0000-0000-00002A000000}"/>
    <hyperlink ref="B77" location="'9. GTPP Impact'!A19" display="CO2 equivalent savings, energy saving and water savings per country" xr:uid="{00000000-0004-0000-0000-00002B000000}"/>
    <hyperlink ref="B78" location="'9. GTPP Impact'!A53" display="CO2 equivalent savings, energy saving and water savings per sector " xr:uid="{00000000-0004-0000-0000-00002C000000}"/>
    <hyperlink ref="B79" location="'9. GTPP Impact'!A68" display="CO2 equivalent savings, energy saving and water savings per category" xr:uid="{00000000-0004-0000-0000-00002D000000}"/>
    <hyperlink ref="B82" location="'10. Health Impact'!A4" display="Portfolio per industry" xr:uid="{00000000-0004-0000-0000-00002E000000}"/>
    <hyperlink ref="B83" location="'10. Health Impact'!A13" display="Portfolio per sub segment" xr:uid="{00000000-0004-0000-0000-00002F000000}"/>
    <hyperlink ref="B84" location="'10. Health Impact'!A33" display="Portfolio for Infrastructure Hospital PPP (industry) country allocation" xr:uid="{00000000-0004-0000-0000-000030000000}"/>
    <hyperlink ref="B85" location="'10. Health Impact'!A42" display="Pharmaceutical and Medical Consumable Manufacturing (industry) country allocation" xr:uid="{00000000-0004-0000-0000-000031000000}"/>
    <hyperlink ref="B86" location="'10. Health Impact'!A60" display="Pharmaceutical and wholesale retail  per country allocation" xr:uid="{00000000-0004-0000-0000-000032000000}"/>
    <hyperlink ref="B87" location="'10. Health Impact'!A69" display="Healthcare Affordability Analysis " xr:uid="{00000000-0004-0000-0000-000033000000}"/>
    <hyperlink ref="B88" location="'10. Health Impact'!A81" display="Number of beds created across economies and affordability analysis for healthcare " xr:uid="{00000000-0004-0000-0000-000034000000}"/>
    <hyperlink ref="B89" location="'10. Health Impact'!A100" display="Number of beds created across economies for infrastructure hospital PPPs" xr:uid="{00000000-0004-0000-0000-000035000000}"/>
    <hyperlink ref="B15" r:id="rId1" xr:uid="{9163F821-F1C3-4BFB-A1A9-91125806959E}"/>
  </hyperlinks>
  <pageMargins left="0.7" right="0.7" top="0.75" bottom="0.75" header="0.3" footer="0.3"/>
  <pageSetup paperSize="9" orientation="portrait" r:id="rId2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0.39997558519241921"/>
    <pageSetUpPr autoPageBreaks="0"/>
  </sheetPr>
  <dimension ref="A1:G78"/>
  <sheetViews>
    <sheetView topLeftCell="C58" workbookViewId="0">
      <selection activeCell="E84" sqref="E84"/>
    </sheetView>
  </sheetViews>
  <sheetFormatPr defaultRowHeight="15" x14ac:dyDescent="0.25"/>
  <cols>
    <col min="1" max="1" width="76.5703125" bestFit="1" customWidth="1"/>
    <col min="2" max="2" width="70.7109375" customWidth="1"/>
    <col min="3" max="3" width="47.28515625" customWidth="1"/>
    <col min="4" max="4" width="44.28515625" customWidth="1"/>
    <col min="5" max="5" width="66" bestFit="1" customWidth="1"/>
    <col min="6" max="6" width="48.140625" bestFit="1" customWidth="1"/>
    <col min="7" max="7" width="39.85546875" bestFit="1" customWidth="1"/>
  </cols>
  <sheetData>
    <row r="1" spans="1:4" ht="18.75" x14ac:dyDescent="0.3">
      <c r="A1" s="1" t="s">
        <v>1</v>
      </c>
    </row>
    <row r="2" spans="1:4" x14ac:dyDescent="0.25">
      <c r="A2" s="2" t="s">
        <v>145</v>
      </c>
    </row>
    <row r="3" spans="1:4" x14ac:dyDescent="0.25">
      <c r="A3" s="2"/>
    </row>
    <row r="4" spans="1:4" ht="18.75" x14ac:dyDescent="0.3">
      <c r="A4" s="1" t="s">
        <v>295</v>
      </c>
    </row>
    <row r="6" spans="1:4" ht="23.25" x14ac:dyDescent="0.35">
      <c r="A6" s="66"/>
      <c r="B6" s="66" t="s">
        <v>220</v>
      </c>
      <c r="C6" s="67" t="s">
        <v>221</v>
      </c>
      <c r="D6" s="68" t="s">
        <v>296</v>
      </c>
    </row>
    <row r="7" spans="1:4" x14ac:dyDescent="0.25">
      <c r="A7" s="225" t="s">
        <v>297</v>
      </c>
      <c r="B7" s="69" t="s">
        <v>224</v>
      </c>
      <c r="C7" s="70" t="s">
        <v>225</v>
      </c>
      <c r="D7" s="71">
        <v>4478560</v>
      </c>
    </row>
    <row r="8" spans="1:4" x14ac:dyDescent="0.25">
      <c r="A8" s="225"/>
      <c r="B8" s="69" t="s">
        <v>226</v>
      </c>
      <c r="C8" s="70" t="s">
        <v>227</v>
      </c>
      <c r="D8" s="71">
        <v>3471490</v>
      </c>
    </row>
    <row r="9" spans="1:4" x14ac:dyDescent="0.25">
      <c r="A9" s="225"/>
      <c r="B9" s="69" t="s">
        <v>228</v>
      </c>
      <c r="C9" s="69" t="s">
        <v>229</v>
      </c>
      <c r="D9" s="71">
        <v>1489360</v>
      </c>
    </row>
    <row r="10" spans="1:4" x14ac:dyDescent="0.25">
      <c r="A10" s="225" t="s">
        <v>234</v>
      </c>
      <c r="B10" s="72" t="s">
        <v>235</v>
      </c>
      <c r="C10" s="72" t="s">
        <v>210</v>
      </c>
      <c r="D10" s="73">
        <v>62</v>
      </c>
    </row>
    <row r="11" spans="1:4" x14ac:dyDescent="0.25">
      <c r="A11" s="225"/>
      <c r="B11" s="72" t="s">
        <v>298</v>
      </c>
      <c r="C11" s="72" t="s">
        <v>347</v>
      </c>
      <c r="D11" s="149">
        <v>25.3</v>
      </c>
    </row>
    <row r="12" spans="1:4" x14ac:dyDescent="0.25">
      <c r="A12" s="225"/>
      <c r="B12" s="72" t="s">
        <v>240</v>
      </c>
      <c r="C12" s="72" t="s">
        <v>350</v>
      </c>
      <c r="D12" s="149">
        <v>2.8</v>
      </c>
    </row>
    <row r="13" spans="1:4" x14ac:dyDescent="0.25">
      <c r="A13" s="225"/>
      <c r="B13" s="72" t="s">
        <v>237</v>
      </c>
      <c r="C13" s="72" t="s">
        <v>233</v>
      </c>
      <c r="D13" s="73">
        <v>2056</v>
      </c>
    </row>
    <row r="14" spans="1:4" x14ac:dyDescent="0.25">
      <c r="A14" s="225" t="s">
        <v>243</v>
      </c>
      <c r="B14" s="70" t="s">
        <v>244</v>
      </c>
      <c r="C14" s="70" t="s">
        <v>210</v>
      </c>
      <c r="D14" s="99">
        <v>24</v>
      </c>
    </row>
    <row r="15" spans="1:4" x14ac:dyDescent="0.25">
      <c r="A15" s="225"/>
      <c r="B15" s="70" t="s">
        <v>299</v>
      </c>
      <c r="C15" s="70" t="s">
        <v>233</v>
      </c>
      <c r="D15" s="99">
        <v>285</v>
      </c>
    </row>
    <row r="16" spans="1:4" x14ac:dyDescent="0.25">
      <c r="A16" s="225" t="s">
        <v>300</v>
      </c>
      <c r="B16" s="72" t="s">
        <v>301</v>
      </c>
      <c r="C16" s="72" t="s">
        <v>210</v>
      </c>
      <c r="D16" s="73">
        <v>11</v>
      </c>
    </row>
    <row r="17" spans="1:7" x14ac:dyDescent="0.25">
      <c r="A17" s="225"/>
      <c r="B17" s="72" t="s">
        <v>302</v>
      </c>
      <c r="C17" s="72" t="s">
        <v>236</v>
      </c>
      <c r="D17" s="73">
        <v>91057</v>
      </c>
    </row>
    <row r="19" spans="1:7" ht="19.5" x14ac:dyDescent="0.35">
      <c r="A19" s="1" t="s">
        <v>303</v>
      </c>
    </row>
    <row r="21" spans="1:7" x14ac:dyDescent="0.25">
      <c r="A21" s="30" t="s">
        <v>97</v>
      </c>
      <c r="B21" s="30" t="s">
        <v>387</v>
      </c>
      <c r="C21" s="30" t="s">
        <v>388</v>
      </c>
      <c r="D21" s="30" t="s">
        <v>389</v>
      </c>
      <c r="E21" s="30" t="s">
        <v>390</v>
      </c>
      <c r="F21" s="30" t="s">
        <v>391</v>
      </c>
      <c r="G21" s="30" t="s">
        <v>392</v>
      </c>
    </row>
    <row r="22" spans="1:7" x14ac:dyDescent="0.25">
      <c r="A22" s="8" t="s">
        <v>5</v>
      </c>
      <c r="B22" s="4">
        <v>175.17500000000001</v>
      </c>
      <c r="C22" s="4">
        <v>329080</v>
      </c>
      <c r="D22" s="4">
        <v>0</v>
      </c>
      <c r="E22" s="4">
        <v>34.881134447836097</v>
      </c>
      <c r="F22" s="4">
        <v>40885.663253054649</v>
      </c>
      <c r="G22" s="4">
        <v>0</v>
      </c>
    </row>
    <row r="23" spans="1:7" x14ac:dyDescent="0.25">
      <c r="A23" s="8" t="s">
        <v>6</v>
      </c>
      <c r="B23" s="4">
        <v>2.452</v>
      </c>
      <c r="C23" s="4">
        <v>34726</v>
      </c>
      <c r="D23" s="4">
        <v>0</v>
      </c>
      <c r="E23" s="4">
        <v>1.6423333333333334</v>
      </c>
      <c r="F23" s="4">
        <v>23455.333333333332</v>
      </c>
      <c r="G23" s="4">
        <v>0</v>
      </c>
    </row>
    <row r="24" spans="1:7" x14ac:dyDescent="0.25">
      <c r="A24" s="8" t="s">
        <v>7</v>
      </c>
      <c r="B24" s="4">
        <v>11.914</v>
      </c>
      <c r="C24" s="4">
        <v>113467</v>
      </c>
      <c r="D24" s="4">
        <v>0</v>
      </c>
      <c r="E24" s="4">
        <v>8.2832059788205434</v>
      </c>
      <c r="F24" s="4">
        <v>74306.092566663268</v>
      </c>
      <c r="G24" s="4">
        <v>0</v>
      </c>
    </row>
    <row r="25" spans="1:7" x14ac:dyDescent="0.25">
      <c r="A25" s="8" t="s">
        <v>8</v>
      </c>
      <c r="B25" s="4">
        <v>0.38500000000000001</v>
      </c>
      <c r="C25" s="4">
        <v>3245</v>
      </c>
      <c r="D25" s="4">
        <v>0</v>
      </c>
      <c r="E25" s="4">
        <v>0.14120654471282132</v>
      </c>
      <c r="F25" s="4">
        <v>1190.1694482937796</v>
      </c>
      <c r="G25" s="4">
        <v>0</v>
      </c>
    </row>
    <row r="26" spans="1:7" x14ac:dyDescent="0.25">
      <c r="A26" s="8" t="s">
        <v>9</v>
      </c>
      <c r="B26" s="4">
        <v>0.16400000000000001</v>
      </c>
      <c r="C26" s="4">
        <v>2405</v>
      </c>
      <c r="D26" s="4">
        <v>0</v>
      </c>
      <c r="E26" s="4">
        <v>6.2566127647677688E-2</v>
      </c>
      <c r="F26" s="4">
        <v>917.5093719064929</v>
      </c>
      <c r="G26" s="4">
        <v>0</v>
      </c>
    </row>
    <row r="27" spans="1:7" x14ac:dyDescent="0.25">
      <c r="A27" s="8" t="s">
        <v>10</v>
      </c>
      <c r="B27" s="4">
        <v>222.34100000000001</v>
      </c>
      <c r="C27" s="4">
        <v>2072417</v>
      </c>
      <c r="D27" s="4">
        <v>0</v>
      </c>
      <c r="E27" s="4">
        <v>85.285013846153845</v>
      </c>
      <c r="F27" s="4">
        <v>818304.72461538471</v>
      </c>
      <c r="G27" s="4">
        <v>0</v>
      </c>
    </row>
    <row r="28" spans="1:7" x14ac:dyDescent="0.25">
      <c r="A28" s="8" t="s">
        <v>34</v>
      </c>
      <c r="B28" s="4">
        <v>0.84099999999999997</v>
      </c>
      <c r="C28" s="4">
        <v>0</v>
      </c>
      <c r="D28" s="4">
        <v>0</v>
      </c>
      <c r="E28" s="4">
        <v>0.1752083333333333</v>
      </c>
      <c r="F28" s="4">
        <v>0</v>
      </c>
      <c r="G28" s="4">
        <v>0</v>
      </c>
    </row>
    <row r="29" spans="1:7" x14ac:dyDescent="0.25">
      <c r="A29" s="8" t="s">
        <v>11</v>
      </c>
      <c r="B29" s="4">
        <v>173.36299999999997</v>
      </c>
      <c r="C29" s="4">
        <v>2351289</v>
      </c>
      <c r="D29" s="4">
        <v>100780</v>
      </c>
      <c r="E29" s="4">
        <v>40.970604965229732</v>
      </c>
      <c r="F29" s="4">
        <v>560618.27004044515</v>
      </c>
      <c r="G29" s="4">
        <v>13128.093790707771</v>
      </c>
    </row>
    <row r="30" spans="1:7" x14ac:dyDescent="0.25">
      <c r="A30" s="8" t="s">
        <v>13</v>
      </c>
      <c r="B30" s="4">
        <v>547.53240000000005</v>
      </c>
      <c r="C30" s="4">
        <v>5088554</v>
      </c>
      <c r="D30" s="4">
        <v>1270887</v>
      </c>
      <c r="E30" s="4">
        <v>415.2610717503718</v>
      </c>
      <c r="F30" s="4">
        <v>4815928.115429421</v>
      </c>
      <c r="G30" s="4">
        <v>937147.1464420394</v>
      </c>
    </row>
    <row r="31" spans="1:7" x14ac:dyDescent="0.25">
      <c r="A31" s="8" t="s">
        <v>14</v>
      </c>
      <c r="B31" s="4">
        <v>24.492699999999999</v>
      </c>
      <c r="C31" s="4">
        <v>276558</v>
      </c>
      <c r="D31" s="4">
        <v>0</v>
      </c>
      <c r="E31" s="4">
        <v>19.457037331637707</v>
      </c>
      <c r="F31" s="4">
        <v>223583.22866740698</v>
      </c>
      <c r="G31" s="4">
        <v>0</v>
      </c>
    </row>
    <row r="32" spans="1:7" x14ac:dyDescent="0.25">
      <c r="A32" s="8" t="s">
        <v>15</v>
      </c>
      <c r="B32" s="4">
        <v>13.595009999999998</v>
      </c>
      <c r="C32" s="4">
        <v>240343</v>
      </c>
      <c r="D32" s="4">
        <v>35641</v>
      </c>
      <c r="E32" s="4">
        <v>2.1437390556563822</v>
      </c>
      <c r="F32" s="4">
        <v>71482.5</v>
      </c>
      <c r="G32" s="4">
        <v>12290</v>
      </c>
    </row>
    <row r="33" spans="1:7" x14ac:dyDescent="0.25">
      <c r="A33" s="8" t="s">
        <v>17</v>
      </c>
      <c r="B33" s="4">
        <v>569.67399999999998</v>
      </c>
      <c r="C33" s="4">
        <v>10444830</v>
      </c>
      <c r="D33" s="4">
        <v>3590000</v>
      </c>
      <c r="E33" s="4">
        <v>136.8492384641813</v>
      </c>
      <c r="F33" s="4">
        <v>1659345.4049382268</v>
      </c>
      <c r="G33" s="4">
        <v>607334.96290342254</v>
      </c>
    </row>
    <row r="34" spans="1:7" x14ac:dyDescent="0.25">
      <c r="A34" s="8" t="s">
        <v>18</v>
      </c>
      <c r="B34" s="4">
        <v>21.058</v>
      </c>
      <c r="C34" s="4">
        <v>167621</v>
      </c>
      <c r="D34" s="4">
        <v>0</v>
      </c>
      <c r="E34" s="4">
        <v>12.288365565975225</v>
      </c>
      <c r="F34" s="4">
        <v>96743.585344225692</v>
      </c>
      <c r="G34" s="4">
        <v>0</v>
      </c>
    </row>
    <row r="35" spans="1:7" x14ac:dyDescent="0.25">
      <c r="A35" s="8" t="s">
        <v>19</v>
      </c>
      <c r="B35" s="4">
        <v>12.402000000000001</v>
      </c>
      <c r="C35" s="4">
        <v>152946</v>
      </c>
      <c r="D35" s="4">
        <v>0</v>
      </c>
      <c r="E35" s="4">
        <v>7.7928333333333333</v>
      </c>
      <c r="F35" s="4">
        <v>98860.583333333328</v>
      </c>
      <c r="G35" s="4">
        <v>0</v>
      </c>
    </row>
    <row r="36" spans="1:7" x14ac:dyDescent="0.25">
      <c r="A36" s="8" t="s">
        <v>20</v>
      </c>
      <c r="B36" s="4">
        <v>10.241999999999999</v>
      </c>
      <c r="C36" s="4">
        <v>109894</v>
      </c>
      <c r="D36" s="4">
        <v>116000</v>
      </c>
      <c r="E36" s="4">
        <v>4.4937958384266032</v>
      </c>
      <c r="F36" s="4">
        <v>45926.906309770187</v>
      </c>
      <c r="G36" s="4">
        <v>49311.15898500679</v>
      </c>
    </row>
    <row r="37" spans="1:7" x14ac:dyDescent="0.25">
      <c r="A37" s="8" t="s">
        <v>37</v>
      </c>
      <c r="B37" s="4">
        <v>41.417999999999992</v>
      </c>
      <c r="C37" s="4">
        <v>684077</v>
      </c>
      <c r="D37" s="4">
        <v>170513</v>
      </c>
      <c r="E37" s="4">
        <v>18.681051893408132</v>
      </c>
      <c r="F37" s="4">
        <v>311628.17344553518</v>
      </c>
      <c r="G37" s="4">
        <v>69641.8744740533</v>
      </c>
    </row>
    <row r="38" spans="1:7" x14ac:dyDescent="0.25">
      <c r="A38" s="8" t="s">
        <v>22</v>
      </c>
      <c r="B38" s="4">
        <v>67.688000000000002</v>
      </c>
      <c r="C38" s="4">
        <v>285000</v>
      </c>
      <c r="D38" s="4">
        <v>17300</v>
      </c>
      <c r="E38" s="4">
        <v>37.322156261549985</v>
      </c>
      <c r="F38" s="4">
        <v>157144.34215389448</v>
      </c>
      <c r="G38" s="4">
        <v>12359.711914693467</v>
      </c>
    </row>
    <row r="39" spans="1:7" x14ac:dyDescent="0.25">
      <c r="A39" s="8" t="s">
        <v>23</v>
      </c>
      <c r="B39" s="4">
        <v>1.3180000000000001</v>
      </c>
      <c r="C39" s="4">
        <v>6480</v>
      </c>
      <c r="D39" s="4">
        <v>0</v>
      </c>
      <c r="E39" s="4">
        <v>1.0101801801801802</v>
      </c>
      <c r="F39" s="4">
        <v>2160</v>
      </c>
      <c r="G39" s="4">
        <v>0</v>
      </c>
    </row>
    <row r="40" spans="1:7" x14ac:dyDescent="0.25">
      <c r="A40" s="8" t="s">
        <v>24</v>
      </c>
      <c r="B40" s="4">
        <v>93.253</v>
      </c>
      <c r="C40" s="4">
        <v>734638</v>
      </c>
      <c r="D40" s="4">
        <v>630750</v>
      </c>
      <c r="E40" s="4">
        <v>50.781033268871866</v>
      </c>
      <c r="F40" s="4">
        <v>404281.07413004985</v>
      </c>
      <c r="G40" s="4">
        <v>302835.88486015389</v>
      </c>
    </row>
    <row r="41" spans="1:7" x14ac:dyDescent="0.25">
      <c r="A41" s="8" t="s">
        <v>25</v>
      </c>
      <c r="B41" s="4">
        <v>14.071000000000002</v>
      </c>
      <c r="C41" s="4">
        <v>163471</v>
      </c>
      <c r="D41" s="4">
        <v>0</v>
      </c>
      <c r="E41" s="4">
        <v>11.067590643274855</v>
      </c>
      <c r="F41" s="4">
        <v>126201</v>
      </c>
      <c r="G41" s="4">
        <v>0</v>
      </c>
    </row>
    <row r="42" spans="1:7" x14ac:dyDescent="0.25">
      <c r="A42" s="8" t="s">
        <v>26</v>
      </c>
      <c r="B42" s="4">
        <v>707.17599999999993</v>
      </c>
      <c r="C42" s="4">
        <v>1917747</v>
      </c>
      <c r="D42" s="4">
        <v>0</v>
      </c>
      <c r="E42" s="4">
        <v>152.53708125565879</v>
      </c>
      <c r="F42" s="4">
        <v>977067.95647605858</v>
      </c>
      <c r="G42" s="4">
        <v>0</v>
      </c>
    </row>
    <row r="43" spans="1:7" x14ac:dyDescent="0.25">
      <c r="A43" s="8" t="s">
        <v>27</v>
      </c>
      <c r="B43" s="4">
        <v>242.26300000000001</v>
      </c>
      <c r="C43" s="4">
        <v>5481862</v>
      </c>
      <c r="D43" s="4">
        <v>128020</v>
      </c>
      <c r="E43" s="4">
        <v>207.80846550473325</v>
      </c>
      <c r="F43" s="4">
        <v>4709870.5139302425</v>
      </c>
      <c r="G43" s="4">
        <v>13783.397932816537</v>
      </c>
    </row>
    <row r="44" spans="1:7" x14ac:dyDescent="0.25">
      <c r="A44" s="8" t="s">
        <v>28</v>
      </c>
      <c r="B44" s="4">
        <v>151.38500999999999</v>
      </c>
      <c r="C44" s="4">
        <v>1152404</v>
      </c>
      <c r="D44" s="4">
        <v>482814</v>
      </c>
      <c r="E44" s="4">
        <v>98.323253775772713</v>
      </c>
      <c r="F44" s="4">
        <v>705465.31444595766</v>
      </c>
      <c r="G44" s="4">
        <v>177439.4756554307</v>
      </c>
    </row>
    <row r="45" spans="1:7" x14ac:dyDescent="0.25">
      <c r="A45" s="8" t="s">
        <v>153</v>
      </c>
      <c r="B45" s="4">
        <v>6.5620000000000003</v>
      </c>
      <c r="C45" s="4">
        <v>46068</v>
      </c>
      <c r="D45" s="4">
        <v>0</v>
      </c>
      <c r="E45" s="4">
        <v>0.54328908044945456</v>
      </c>
      <c r="F45" s="4">
        <v>3814.0461516741821</v>
      </c>
      <c r="G45" s="4">
        <v>0</v>
      </c>
    </row>
    <row r="46" spans="1:7" x14ac:dyDescent="0.25">
      <c r="A46" s="8" t="s">
        <v>152</v>
      </c>
      <c r="B46" s="4">
        <v>0.19400000000000001</v>
      </c>
      <c r="C46" s="4">
        <v>2400</v>
      </c>
      <c r="D46" s="4">
        <v>0</v>
      </c>
      <c r="E46" s="4">
        <v>5.787589498806682E-2</v>
      </c>
      <c r="F46" s="4">
        <v>715.99045346062042</v>
      </c>
      <c r="G46" s="4">
        <v>0</v>
      </c>
    </row>
    <row r="47" spans="1:7" x14ac:dyDescent="0.25">
      <c r="A47" s="8" t="s">
        <v>29</v>
      </c>
      <c r="B47" s="4">
        <v>22.502999999999997</v>
      </c>
      <c r="C47" s="4">
        <v>60063</v>
      </c>
      <c r="D47" s="4">
        <v>297750</v>
      </c>
      <c r="E47" s="4">
        <v>7.8093816877366109</v>
      </c>
      <c r="F47" s="4">
        <v>26157.79557592671</v>
      </c>
      <c r="G47" s="4">
        <v>125014.08788246434</v>
      </c>
    </row>
    <row r="48" spans="1:7" x14ac:dyDescent="0.25">
      <c r="A48" s="8" t="s">
        <v>31</v>
      </c>
      <c r="B48" s="4">
        <v>2634.4480000000003</v>
      </c>
      <c r="C48" s="4">
        <v>9118536</v>
      </c>
      <c r="D48" s="4">
        <v>972039</v>
      </c>
      <c r="E48" s="4">
        <v>963.84825024477618</v>
      </c>
      <c r="F48" s="4">
        <v>6381068.3403844051</v>
      </c>
      <c r="G48" s="4">
        <v>530353.3393249521</v>
      </c>
    </row>
    <row r="49" spans="1:7" x14ac:dyDescent="0.25">
      <c r="A49" s="8" t="s">
        <v>32</v>
      </c>
      <c r="B49" s="4">
        <v>316.59899999999988</v>
      </c>
      <c r="C49" s="4">
        <v>1222916</v>
      </c>
      <c r="D49" s="4">
        <v>8460</v>
      </c>
      <c r="E49" s="4">
        <v>141.55742030869996</v>
      </c>
      <c r="F49" s="4">
        <v>519009.13105460146</v>
      </c>
      <c r="G49" s="4">
        <v>737.75287832158051</v>
      </c>
    </row>
    <row r="50" spans="1:7" x14ac:dyDescent="0.25">
      <c r="A50" s="8" t="s">
        <v>33</v>
      </c>
      <c r="B50" s="4">
        <v>138.63900000000001</v>
      </c>
      <c r="C50" s="4">
        <v>2718780</v>
      </c>
      <c r="D50" s="4">
        <v>0</v>
      </c>
      <c r="E50" s="4">
        <v>126.87289223072878</v>
      </c>
      <c r="F50" s="4">
        <v>2599292.3200874957</v>
      </c>
      <c r="G50" s="4">
        <v>0</v>
      </c>
    </row>
    <row r="51" spans="1:7" x14ac:dyDescent="0.25">
      <c r="A51" s="29" t="s">
        <v>4</v>
      </c>
      <c r="B51" s="126">
        <v>6223.1481200000007</v>
      </c>
      <c r="C51" s="126">
        <v>44981817</v>
      </c>
      <c r="D51" s="126">
        <v>7820954</v>
      </c>
      <c r="E51" s="126">
        <v>2587.947277147478</v>
      </c>
      <c r="F51" s="126">
        <v>25455424.084940769</v>
      </c>
      <c r="G51" s="126">
        <v>2851376.8870440628</v>
      </c>
    </row>
    <row r="53" spans="1:7" ht="19.5" x14ac:dyDescent="0.35">
      <c r="A53" s="1" t="s">
        <v>304</v>
      </c>
    </row>
    <row r="55" spans="1:7" x14ac:dyDescent="0.25">
      <c r="A55" s="30" t="s">
        <v>109</v>
      </c>
      <c r="B55" s="30" t="s">
        <v>387</v>
      </c>
      <c r="C55" s="30" t="s">
        <v>388</v>
      </c>
      <c r="D55" s="30" t="s">
        <v>389</v>
      </c>
      <c r="E55" s="30" t="s">
        <v>390</v>
      </c>
      <c r="F55" s="30" t="s">
        <v>391</v>
      </c>
      <c r="G55" s="30" t="s">
        <v>392</v>
      </c>
    </row>
    <row r="56" spans="1:7" x14ac:dyDescent="0.25">
      <c r="A56" s="8" t="s">
        <v>102</v>
      </c>
      <c r="B56" s="4">
        <v>40.560700000000004</v>
      </c>
      <c r="C56" s="4">
        <v>203972</v>
      </c>
      <c r="D56" s="4">
        <v>68000</v>
      </c>
      <c r="E56" s="4">
        <v>23.182384295081789</v>
      </c>
      <c r="F56" s="4">
        <v>104945.15133115186</v>
      </c>
      <c r="G56" s="4">
        <v>22492.080840746967</v>
      </c>
    </row>
    <row r="57" spans="1:7" x14ac:dyDescent="0.25">
      <c r="A57" s="8" t="s">
        <v>101</v>
      </c>
      <c r="B57" s="4">
        <v>800.202</v>
      </c>
      <c r="C57" s="4">
        <v>6054241</v>
      </c>
      <c r="D57" s="4">
        <v>2487387</v>
      </c>
      <c r="E57" s="4">
        <v>530.59112160246673</v>
      </c>
      <c r="F57" s="4">
        <v>4826844.5377781978</v>
      </c>
      <c r="G57" s="4">
        <v>1527591.3439691137</v>
      </c>
    </row>
    <row r="58" spans="1:7" x14ac:dyDescent="0.25">
      <c r="A58" s="8" t="s">
        <v>99</v>
      </c>
      <c r="B58" s="4">
        <v>1051.8689999999999</v>
      </c>
      <c r="C58" s="4">
        <v>19348392</v>
      </c>
      <c r="D58" s="4">
        <v>3500000</v>
      </c>
      <c r="E58" s="4">
        <v>448.96534140374155</v>
      </c>
      <c r="F58" s="4">
        <v>7963536.207852223</v>
      </c>
      <c r="G58" s="4">
        <v>531835.23043730692</v>
      </c>
    </row>
    <row r="59" spans="1:7" x14ac:dyDescent="0.25">
      <c r="A59" s="8" t="s">
        <v>105</v>
      </c>
      <c r="B59" s="4">
        <v>347.33499999999998</v>
      </c>
      <c r="C59" s="4">
        <v>2767118</v>
      </c>
      <c r="D59" s="4">
        <v>317300</v>
      </c>
      <c r="E59" s="4">
        <v>287.64054597243415</v>
      </c>
      <c r="F59" s="4">
        <v>2218872.5368008111</v>
      </c>
      <c r="G59" s="4">
        <v>124859.71191469347</v>
      </c>
    </row>
    <row r="60" spans="1:7" x14ac:dyDescent="0.25">
      <c r="A60" s="8" t="s">
        <v>106</v>
      </c>
      <c r="B60" s="4">
        <v>3318.3020000000001</v>
      </c>
      <c r="C60" s="4">
        <v>14098554</v>
      </c>
      <c r="D60" s="4">
        <v>1118966</v>
      </c>
      <c r="E60" s="4">
        <v>1006.1020866697095</v>
      </c>
      <c r="F60" s="4">
        <v>9268143.6680925637</v>
      </c>
      <c r="G60" s="4">
        <v>562703.19482534402</v>
      </c>
    </row>
    <row r="61" spans="1:7" x14ac:dyDescent="0.25">
      <c r="A61" s="8" t="s">
        <v>100</v>
      </c>
      <c r="B61" s="4">
        <v>439.55101000000002</v>
      </c>
      <c r="C61" s="4">
        <v>1516544</v>
      </c>
      <c r="D61" s="4">
        <v>201281</v>
      </c>
      <c r="E61" s="4">
        <v>252.55051183833766</v>
      </c>
      <c r="F61" s="4">
        <v>850629.65432453458</v>
      </c>
      <c r="G61" s="4">
        <v>68111.927124041104</v>
      </c>
    </row>
    <row r="62" spans="1:7" x14ac:dyDescent="0.25">
      <c r="A62" s="8" t="s">
        <v>108</v>
      </c>
      <c r="B62" s="4">
        <v>4.08</v>
      </c>
      <c r="C62" s="4">
        <v>39655</v>
      </c>
      <c r="D62" s="4">
        <v>0</v>
      </c>
      <c r="E62" s="4">
        <v>2.5238333333333332</v>
      </c>
      <c r="F62" s="4">
        <v>23566.583333333332</v>
      </c>
      <c r="G62" s="4">
        <v>0</v>
      </c>
    </row>
    <row r="63" spans="1:7" x14ac:dyDescent="0.25">
      <c r="A63" s="8" t="s">
        <v>103</v>
      </c>
      <c r="B63" s="4">
        <v>0.65500000000000003</v>
      </c>
      <c r="C63" s="4">
        <v>18097</v>
      </c>
      <c r="D63" s="4">
        <v>128020</v>
      </c>
      <c r="E63" s="4">
        <v>0.13116640019454268</v>
      </c>
      <c r="F63" s="4">
        <v>3560.6646650267121</v>
      </c>
      <c r="G63" s="4">
        <v>13783.397932816537</v>
      </c>
    </row>
    <row r="64" spans="1:7" x14ac:dyDescent="0.25">
      <c r="A64" s="8" t="s">
        <v>107</v>
      </c>
      <c r="B64" s="4">
        <v>44.73301</v>
      </c>
      <c r="C64" s="4">
        <v>916266</v>
      </c>
      <c r="D64" s="4">
        <v>0</v>
      </c>
      <c r="E64" s="4">
        <v>7.8693836648113109</v>
      </c>
      <c r="F64" s="4">
        <v>181380.96182670828</v>
      </c>
      <c r="G64" s="4">
        <v>0</v>
      </c>
    </row>
    <row r="65" spans="1:7" x14ac:dyDescent="0.25">
      <c r="A65" s="8" t="s">
        <v>104</v>
      </c>
      <c r="B65" s="4">
        <v>175.8604</v>
      </c>
      <c r="C65" s="4">
        <v>18978</v>
      </c>
      <c r="D65" s="4">
        <v>0</v>
      </c>
      <c r="E65" s="4">
        <v>28.390901967368368</v>
      </c>
      <c r="F65" s="4">
        <v>13944.118936218147</v>
      </c>
      <c r="G65" s="4">
        <v>0</v>
      </c>
    </row>
    <row r="66" spans="1:7" x14ac:dyDescent="0.25">
      <c r="A66" s="29" t="s">
        <v>4</v>
      </c>
      <c r="B66" s="126">
        <v>6223.1481199999998</v>
      </c>
      <c r="C66" s="126">
        <v>44981817</v>
      </c>
      <c r="D66" s="126">
        <v>7820954</v>
      </c>
      <c r="E66" s="126">
        <v>2587.9472771474784</v>
      </c>
      <c r="F66" s="126">
        <v>25455424.084940773</v>
      </c>
      <c r="G66" s="126">
        <v>2851376.8870440624</v>
      </c>
    </row>
    <row r="68" spans="1:7" ht="19.5" x14ac:dyDescent="0.35">
      <c r="A68" s="1" t="s">
        <v>305</v>
      </c>
    </row>
    <row r="70" spans="1:7" x14ac:dyDescent="0.25">
      <c r="A70" s="30" t="s">
        <v>393</v>
      </c>
      <c r="B70" s="30" t="s">
        <v>387</v>
      </c>
      <c r="C70" s="30" t="s">
        <v>388</v>
      </c>
      <c r="D70" s="30" t="s">
        <v>389</v>
      </c>
      <c r="E70" s="30" t="s">
        <v>390</v>
      </c>
      <c r="F70" s="30" t="s">
        <v>391</v>
      </c>
      <c r="G70" s="30" t="s">
        <v>392</v>
      </c>
    </row>
    <row r="71" spans="1:7" x14ac:dyDescent="0.25">
      <c r="A71" s="8" t="s">
        <v>306</v>
      </c>
      <c r="B71" s="4">
        <v>128.66200000000001</v>
      </c>
      <c r="C71" s="4">
        <v>42911</v>
      </c>
      <c r="D71" s="4">
        <v>143614</v>
      </c>
      <c r="E71" s="4">
        <v>110.68741589787012</v>
      </c>
      <c r="F71" s="4">
        <v>9642.9213483146068</v>
      </c>
      <c r="G71" s="4">
        <v>32272.808988764045</v>
      </c>
    </row>
    <row r="72" spans="1:7" x14ac:dyDescent="0.25">
      <c r="A72" s="8" t="s">
        <v>307</v>
      </c>
      <c r="B72" s="4">
        <v>2206.2914000000005</v>
      </c>
      <c r="C72" s="4">
        <v>49166</v>
      </c>
      <c r="D72" s="4">
        <v>0</v>
      </c>
      <c r="E72" s="4">
        <v>284.68374969821519</v>
      </c>
      <c r="F72" s="4">
        <v>31293.54422357447</v>
      </c>
      <c r="G72" s="4">
        <v>0</v>
      </c>
    </row>
    <row r="73" spans="1:7" x14ac:dyDescent="0.25">
      <c r="A73" s="8" t="s">
        <v>3</v>
      </c>
      <c r="B73" s="4">
        <v>3623.9377200000049</v>
      </c>
      <c r="C73" s="4">
        <v>44690379</v>
      </c>
      <c r="D73" s="4">
        <v>7478007</v>
      </c>
      <c r="E73" s="4">
        <v>2056.1809849940055</v>
      </c>
      <c r="F73" s="4">
        <v>25317474.944466963</v>
      </c>
      <c r="G73" s="4">
        <v>2782751.5527701071</v>
      </c>
    </row>
    <row r="74" spans="1:7" x14ac:dyDescent="0.25">
      <c r="A74" s="8" t="s">
        <v>300</v>
      </c>
      <c r="B74" s="4">
        <v>25.315000000000005</v>
      </c>
      <c r="C74" s="4">
        <v>191420</v>
      </c>
      <c r="D74" s="4">
        <v>199333</v>
      </c>
      <c r="E74" s="4">
        <v>18.291080274441263</v>
      </c>
      <c r="F74" s="4">
        <v>91056.92489765647</v>
      </c>
      <c r="G74" s="4">
        <v>36352.525285191412</v>
      </c>
    </row>
    <row r="75" spans="1:7" x14ac:dyDescent="0.25">
      <c r="A75" s="8" t="s">
        <v>308</v>
      </c>
      <c r="B75" s="4">
        <v>128.6</v>
      </c>
      <c r="C75" s="4">
        <v>0</v>
      </c>
      <c r="D75" s="4">
        <v>0</v>
      </c>
      <c r="E75" s="4">
        <v>61.238095238095234</v>
      </c>
      <c r="F75" s="4">
        <v>0</v>
      </c>
      <c r="G75" s="4">
        <v>0</v>
      </c>
    </row>
    <row r="76" spans="1:7" x14ac:dyDescent="0.25">
      <c r="A76" s="8" t="s">
        <v>309</v>
      </c>
      <c r="B76" s="4">
        <v>73.573999999999998</v>
      </c>
      <c r="C76" s="4">
        <v>0</v>
      </c>
      <c r="D76" s="4">
        <v>0</v>
      </c>
      <c r="E76" s="4">
        <v>50.373284377615029</v>
      </c>
      <c r="F76" s="4">
        <v>0</v>
      </c>
      <c r="G76" s="4">
        <v>0</v>
      </c>
    </row>
    <row r="77" spans="1:7" x14ac:dyDescent="0.25">
      <c r="A77" s="8" t="s">
        <v>230</v>
      </c>
      <c r="B77" s="4">
        <v>36.768000000000001</v>
      </c>
      <c r="C77" s="4">
        <v>7941</v>
      </c>
      <c r="D77" s="4">
        <v>0</v>
      </c>
      <c r="E77" s="4">
        <v>6.4926666672379039</v>
      </c>
      <c r="F77" s="4">
        <v>5955.7500042391039</v>
      </c>
      <c r="G77" s="4">
        <v>0</v>
      </c>
    </row>
    <row r="78" spans="1:7" x14ac:dyDescent="0.25">
      <c r="A78" s="29" t="s">
        <v>4</v>
      </c>
      <c r="B78" s="126">
        <v>6223.1481200000053</v>
      </c>
      <c r="C78" s="126">
        <v>44981817</v>
      </c>
      <c r="D78" s="126">
        <v>7820954</v>
      </c>
      <c r="E78" s="126">
        <v>2587.9472771474802</v>
      </c>
      <c r="F78" s="126">
        <v>25455424.084940746</v>
      </c>
      <c r="G78" s="126">
        <v>2851376.8870440624</v>
      </c>
    </row>
  </sheetData>
  <mergeCells count="4">
    <mergeCell ref="A7:A9"/>
    <mergeCell ref="A10:A13"/>
    <mergeCell ref="A14:A15"/>
    <mergeCell ref="A16:A17"/>
  </mergeCells>
  <pageMargins left="0.7" right="0.7" top="0.75" bottom="0.75" header="0.3" footer="0.3"/>
  <pageSetup paperSize="9" orientation="portrait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9" tint="0.39997558519241921"/>
    <pageSetUpPr autoPageBreaks="0"/>
  </sheetPr>
  <dimension ref="A1:H105"/>
  <sheetViews>
    <sheetView topLeftCell="A79" workbookViewId="0">
      <selection activeCell="B100" sqref="B100"/>
    </sheetView>
  </sheetViews>
  <sheetFormatPr defaultRowHeight="15" x14ac:dyDescent="0.25"/>
  <cols>
    <col min="1" max="2" width="51.85546875" bestFit="1" customWidth="1"/>
    <col min="3" max="3" width="29.28515625" bestFit="1" customWidth="1"/>
    <col min="4" max="4" width="13.42578125" bestFit="1" customWidth="1"/>
    <col min="5" max="5" width="20.85546875" bestFit="1" customWidth="1"/>
    <col min="6" max="6" width="48.28515625" customWidth="1"/>
    <col min="8" max="8" width="14.28515625" bestFit="1" customWidth="1"/>
  </cols>
  <sheetData>
    <row r="1" spans="1:3" ht="18.75" x14ac:dyDescent="0.3">
      <c r="A1" s="1" t="s">
        <v>1</v>
      </c>
    </row>
    <row r="2" spans="1:3" x14ac:dyDescent="0.25">
      <c r="A2" s="2" t="s">
        <v>163</v>
      </c>
    </row>
    <row r="3" spans="1:3" x14ac:dyDescent="0.25">
      <c r="A3" s="2"/>
    </row>
    <row r="4" spans="1:3" ht="18.75" x14ac:dyDescent="0.3">
      <c r="A4" s="1" t="s">
        <v>164</v>
      </c>
    </row>
    <row r="6" spans="1:3" x14ac:dyDescent="0.25">
      <c r="A6" s="30" t="s">
        <v>169</v>
      </c>
      <c r="B6" s="30" t="s">
        <v>170</v>
      </c>
      <c r="C6" s="51" t="s">
        <v>171</v>
      </c>
    </row>
    <row r="7" spans="1:3" x14ac:dyDescent="0.25">
      <c r="A7" s="8" t="s">
        <v>165</v>
      </c>
      <c r="B7" s="28">
        <v>7</v>
      </c>
      <c r="C7" s="4">
        <v>335476365.03999996</v>
      </c>
    </row>
    <row r="8" spans="1:3" x14ac:dyDescent="0.25">
      <c r="A8" s="8" t="s">
        <v>166</v>
      </c>
      <c r="B8" s="28">
        <v>14</v>
      </c>
      <c r="C8" s="4">
        <v>108431819.44</v>
      </c>
    </row>
    <row r="9" spans="1:3" x14ac:dyDescent="0.25">
      <c r="A9" s="8" t="s">
        <v>167</v>
      </c>
      <c r="B9" s="28">
        <v>9</v>
      </c>
      <c r="C9" s="4">
        <v>85462254.979999989</v>
      </c>
    </row>
    <row r="10" spans="1:3" x14ac:dyDescent="0.25">
      <c r="A10" s="8" t="s">
        <v>168</v>
      </c>
      <c r="B10" s="28">
        <v>2</v>
      </c>
      <c r="C10" s="4">
        <v>72203614.25999999</v>
      </c>
    </row>
    <row r="11" spans="1:3" x14ac:dyDescent="0.25">
      <c r="A11" s="29" t="s">
        <v>4</v>
      </c>
      <c r="B11" s="50">
        <v>32</v>
      </c>
      <c r="C11" s="126">
        <v>601574053.72000003</v>
      </c>
    </row>
    <row r="13" spans="1:3" ht="18.75" x14ac:dyDescent="0.3">
      <c r="A13" s="1" t="s">
        <v>172</v>
      </c>
    </row>
    <row r="15" spans="1:3" x14ac:dyDescent="0.25">
      <c r="A15" s="52" t="s">
        <v>173</v>
      </c>
      <c r="B15" s="52" t="s">
        <v>167</v>
      </c>
    </row>
    <row r="17" spans="1:3" x14ac:dyDescent="0.25">
      <c r="A17" s="30" t="s">
        <v>180</v>
      </c>
      <c r="B17" s="30" t="s">
        <v>170</v>
      </c>
      <c r="C17" s="56" t="s">
        <v>179</v>
      </c>
    </row>
    <row r="18" spans="1:3" x14ac:dyDescent="0.25">
      <c r="A18" s="53" t="s">
        <v>26</v>
      </c>
      <c r="B18" s="54">
        <v>1</v>
      </c>
      <c r="C18" s="124">
        <v>23948688.189999998</v>
      </c>
    </row>
    <row r="19" spans="1:3" x14ac:dyDescent="0.25">
      <c r="A19" s="55" t="s">
        <v>174</v>
      </c>
      <c r="B19" s="28">
        <v>1</v>
      </c>
      <c r="C19" s="4">
        <v>23948688.189999998</v>
      </c>
    </row>
    <row r="20" spans="1:3" x14ac:dyDescent="0.25">
      <c r="A20" s="53" t="s">
        <v>14</v>
      </c>
      <c r="B20" s="54">
        <v>4</v>
      </c>
      <c r="C20" s="124">
        <v>20498869.790000003</v>
      </c>
    </row>
    <row r="21" spans="1:3" x14ac:dyDescent="0.25">
      <c r="A21" s="55" t="s">
        <v>174</v>
      </c>
      <c r="B21" s="28">
        <v>3</v>
      </c>
      <c r="C21" s="4">
        <v>19196924.800000004</v>
      </c>
    </row>
    <row r="22" spans="1:3" x14ac:dyDescent="0.25">
      <c r="A22" s="55" t="s">
        <v>175</v>
      </c>
      <c r="B22" s="28">
        <v>1</v>
      </c>
      <c r="C22" s="4">
        <v>1301944.99</v>
      </c>
    </row>
    <row r="23" spans="1:3" x14ac:dyDescent="0.25">
      <c r="A23" s="53" t="s">
        <v>5</v>
      </c>
      <c r="B23" s="54">
        <v>1</v>
      </c>
      <c r="C23" s="124">
        <v>18732730.770000003</v>
      </c>
    </row>
    <row r="24" spans="1:3" x14ac:dyDescent="0.25">
      <c r="A24" s="55" t="s">
        <v>174</v>
      </c>
      <c r="B24" s="28">
        <v>1</v>
      </c>
      <c r="C24" s="4">
        <v>18732730.770000003</v>
      </c>
    </row>
    <row r="25" spans="1:3" x14ac:dyDescent="0.25">
      <c r="A25" s="53" t="s">
        <v>13</v>
      </c>
      <c r="B25" s="54">
        <v>1</v>
      </c>
      <c r="C25" s="124">
        <v>17730529.68</v>
      </c>
    </row>
    <row r="26" spans="1:3" x14ac:dyDescent="0.25">
      <c r="A26" s="55" t="s">
        <v>174</v>
      </c>
      <c r="B26" s="28">
        <v>1</v>
      </c>
      <c r="C26" s="4">
        <v>17730529.68</v>
      </c>
    </row>
    <row r="27" spans="1:3" x14ac:dyDescent="0.25">
      <c r="A27" s="53" t="s">
        <v>6</v>
      </c>
      <c r="B27" s="54">
        <v>1</v>
      </c>
      <c r="C27" s="124">
        <v>4368499.66</v>
      </c>
    </row>
    <row r="28" spans="1:3" x14ac:dyDescent="0.25">
      <c r="A28" s="55" t="s">
        <v>174</v>
      </c>
      <c r="B28" s="28">
        <v>1</v>
      </c>
      <c r="C28" s="4">
        <v>4368499.66</v>
      </c>
    </row>
    <row r="29" spans="1:3" x14ac:dyDescent="0.25">
      <c r="A29" s="53" t="s">
        <v>29</v>
      </c>
      <c r="B29" s="54">
        <v>1</v>
      </c>
      <c r="C29" s="124">
        <v>182936.89</v>
      </c>
    </row>
    <row r="30" spans="1:3" x14ac:dyDescent="0.25">
      <c r="A30" s="55" t="s">
        <v>176</v>
      </c>
      <c r="B30" s="28">
        <v>1</v>
      </c>
      <c r="C30" s="4">
        <v>182936.89</v>
      </c>
    </row>
    <row r="31" spans="1:3" x14ac:dyDescent="0.25">
      <c r="A31" s="29" t="s">
        <v>4</v>
      </c>
      <c r="B31" s="50">
        <v>9</v>
      </c>
      <c r="C31" s="126">
        <v>85462254.980000019</v>
      </c>
    </row>
    <row r="33" spans="1:3" ht="18.75" x14ac:dyDescent="0.3">
      <c r="A33" s="1" t="s">
        <v>177</v>
      </c>
    </row>
    <row r="35" spans="1:3" x14ac:dyDescent="0.25">
      <c r="A35" s="52" t="s">
        <v>173</v>
      </c>
      <c r="B35" s="52" t="s">
        <v>165</v>
      </c>
    </row>
    <row r="37" spans="1:3" x14ac:dyDescent="0.25">
      <c r="A37" s="30" t="s">
        <v>97</v>
      </c>
      <c r="B37" s="30" t="s">
        <v>170</v>
      </c>
      <c r="C37" s="30" t="s">
        <v>179</v>
      </c>
    </row>
    <row r="38" spans="1:3" x14ac:dyDescent="0.25">
      <c r="A38" s="8" t="s">
        <v>31</v>
      </c>
      <c r="B38" s="28">
        <v>6</v>
      </c>
      <c r="C38" s="4">
        <v>325485060.69999999</v>
      </c>
    </row>
    <row r="39" spans="1:3" x14ac:dyDescent="0.25">
      <c r="A39" s="8" t="s">
        <v>10</v>
      </c>
      <c r="B39" s="28">
        <v>1</v>
      </c>
      <c r="C39" s="4">
        <v>9991304.3399999999</v>
      </c>
    </row>
    <row r="40" spans="1:3" x14ac:dyDescent="0.25">
      <c r="A40" s="29" t="s">
        <v>4</v>
      </c>
      <c r="B40" s="50">
        <v>7</v>
      </c>
      <c r="C40" s="126">
        <v>335476365.04000002</v>
      </c>
    </row>
    <row r="42" spans="1:3" ht="18.75" x14ac:dyDescent="0.3">
      <c r="A42" s="1" t="s">
        <v>178</v>
      </c>
    </row>
    <row r="44" spans="1:3" x14ac:dyDescent="0.25">
      <c r="A44" s="52" t="s">
        <v>173</v>
      </c>
      <c r="B44" s="52" t="s">
        <v>166</v>
      </c>
    </row>
    <row r="46" spans="1:3" x14ac:dyDescent="0.25">
      <c r="A46" s="30" t="s">
        <v>97</v>
      </c>
      <c r="B46" s="30" t="s">
        <v>170</v>
      </c>
      <c r="C46" s="30" t="s">
        <v>179</v>
      </c>
    </row>
    <row r="47" spans="1:3" x14ac:dyDescent="0.25">
      <c r="A47" s="8" t="s">
        <v>26</v>
      </c>
      <c r="B47" s="28">
        <v>1</v>
      </c>
      <c r="C47" s="4">
        <v>42702012.549999997</v>
      </c>
    </row>
    <row r="48" spans="1:3" x14ac:dyDescent="0.25">
      <c r="A48" s="8" t="s">
        <v>32</v>
      </c>
      <c r="B48" s="28">
        <v>1</v>
      </c>
      <c r="C48" s="4">
        <v>20000000</v>
      </c>
    </row>
    <row r="49" spans="1:3" x14ac:dyDescent="0.25">
      <c r="A49" s="8" t="s">
        <v>33</v>
      </c>
      <c r="B49" s="28">
        <v>4</v>
      </c>
      <c r="C49" s="4">
        <v>16589178.49</v>
      </c>
    </row>
    <row r="50" spans="1:3" x14ac:dyDescent="0.25">
      <c r="A50" s="8" t="s">
        <v>5</v>
      </c>
      <c r="B50" s="28">
        <v>1</v>
      </c>
      <c r="C50" s="4">
        <v>12187500</v>
      </c>
    </row>
    <row r="51" spans="1:3" x14ac:dyDescent="0.25">
      <c r="A51" s="8" t="s">
        <v>24</v>
      </c>
      <c r="B51" s="28">
        <v>1</v>
      </c>
      <c r="C51" s="4">
        <v>9611111.129999999</v>
      </c>
    </row>
    <row r="52" spans="1:3" x14ac:dyDescent="0.25">
      <c r="A52" s="8" t="s">
        <v>11</v>
      </c>
      <c r="B52" s="28">
        <v>1</v>
      </c>
      <c r="C52" s="4">
        <v>2931007.66</v>
      </c>
    </row>
    <row r="53" spans="1:3" x14ac:dyDescent="0.25">
      <c r="A53" s="8" t="s">
        <v>14</v>
      </c>
      <c r="B53" s="28">
        <v>1</v>
      </c>
      <c r="C53" s="4">
        <v>1275853.26</v>
      </c>
    </row>
    <row r="54" spans="1:3" x14ac:dyDescent="0.25">
      <c r="A54" s="8" t="s">
        <v>25</v>
      </c>
      <c r="B54" s="28">
        <v>1</v>
      </c>
      <c r="C54" s="4">
        <v>1060714.29</v>
      </c>
    </row>
    <row r="55" spans="1:3" x14ac:dyDescent="0.25">
      <c r="A55" s="8" t="s">
        <v>30</v>
      </c>
      <c r="B55" s="28">
        <v>1</v>
      </c>
      <c r="C55" s="4">
        <v>1053851.1599999999</v>
      </c>
    </row>
    <row r="56" spans="1:3" x14ac:dyDescent="0.25">
      <c r="A56" s="8" t="s">
        <v>22</v>
      </c>
      <c r="B56" s="28">
        <v>1</v>
      </c>
      <c r="C56" s="4">
        <v>816045.46</v>
      </c>
    </row>
    <row r="57" spans="1:3" x14ac:dyDescent="0.25">
      <c r="A57" s="8" t="s">
        <v>19</v>
      </c>
      <c r="B57" s="28">
        <v>1</v>
      </c>
      <c r="C57" s="4">
        <v>204545.44</v>
      </c>
    </row>
    <row r="58" spans="1:3" x14ac:dyDescent="0.25">
      <c r="A58" s="29" t="s">
        <v>4</v>
      </c>
      <c r="B58" s="50">
        <v>14</v>
      </c>
      <c r="C58" s="126">
        <v>108431819.43999998</v>
      </c>
    </row>
    <row r="60" spans="1:3" ht="18.75" x14ac:dyDescent="0.3">
      <c r="A60" s="1" t="s">
        <v>181</v>
      </c>
    </row>
    <row r="62" spans="1:3" x14ac:dyDescent="0.25">
      <c r="A62" s="52" t="s">
        <v>173</v>
      </c>
      <c r="B62" s="52" t="s">
        <v>168</v>
      </c>
    </row>
    <row r="64" spans="1:3" x14ac:dyDescent="0.25">
      <c r="A64" s="30" t="s">
        <v>97</v>
      </c>
      <c r="B64" s="30" t="s">
        <v>170</v>
      </c>
      <c r="C64" s="30" t="s">
        <v>179</v>
      </c>
    </row>
    <row r="65" spans="1:3" x14ac:dyDescent="0.25">
      <c r="A65" s="8" t="s">
        <v>5</v>
      </c>
      <c r="B65" s="28">
        <v>1</v>
      </c>
      <c r="C65" s="4">
        <v>59703614.259999998</v>
      </c>
    </row>
    <row r="66" spans="1:3" x14ac:dyDescent="0.25">
      <c r="A66" s="8" t="s">
        <v>27</v>
      </c>
      <c r="B66" s="28">
        <v>1</v>
      </c>
      <c r="C66" s="4">
        <v>12500000</v>
      </c>
    </row>
    <row r="67" spans="1:3" x14ac:dyDescent="0.25">
      <c r="A67" s="29" t="s">
        <v>4</v>
      </c>
      <c r="B67" s="50">
        <v>2</v>
      </c>
      <c r="C67" s="126">
        <v>72203614.25999999</v>
      </c>
    </row>
    <row r="69" spans="1:3" ht="18.75" x14ac:dyDescent="0.3">
      <c r="A69" s="1" t="s">
        <v>182</v>
      </c>
    </row>
    <row r="71" spans="1:3" x14ac:dyDescent="0.25">
      <c r="A71" s="57" t="s">
        <v>173</v>
      </c>
      <c r="B71" s="57" t="s">
        <v>167</v>
      </c>
    </row>
    <row r="72" spans="1:3" x14ac:dyDescent="0.25">
      <c r="A72" s="52" t="s">
        <v>183</v>
      </c>
      <c r="B72" s="52" t="s">
        <v>184</v>
      </c>
    </row>
    <row r="74" spans="1:3" x14ac:dyDescent="0.25">
      <c r="A74" s="30" t="s">
        <v>97</v>
      </c>
      <c r="B74" s="30" t="s">
        <v>170</v>
      </c>
      <c r="C74" s="56" t="s">
        <v>179</v>
      </c>
    </row>
    <row r="75" spans="1:3" x14ac:dyDescent="0.25">
      <c r="A75" s="8" t="s">
        <v>14</v>
      </c>
      <c r="B75" s="28">
        <v>4</v>
      </c>
      <c r="C75" s="4">
        <v>20498869.790000003</v>
      </c>
    </row>
    <row r="76" spans="1:3" x14ac:dyDescent="0.25">
      <c r="A76" s="8" t="s">
        <v>5</v>
      </c>
      <c r="B76" s="28">
        <v>1</v>
      </c>
      <c r="C76" s="4">
        <v>18732730.770000003</v>
      </c>
    </row>
    <row r="77" spans="1:3" x14ac:dyDescent="0.25">
      <c r="A77" s="8" t="s">
        <v>13</v>
      </c>
      <c r="B77" s="28">
        <v>1</v>
      </c>
      <c r="C77" s="4">
        <v>17730529.68</v>
      </c>
    </row>
    <row r="78" spans="1:3" x14ac:dyDescent="0.25">
      <c r="A78" s="8" t="s">
        <v>29</v>
      </c>
      <c r="B78" s="28">
        <v>1</v>
      </c>
      <c r="C78" s="4">
        <v>182936.89</v>
      </c>
    </row>
    <row r="79" spans="1:3" x14ac:dyDescent="0.25">
      <c r="A79" s="29" t="s">
        <v>4</v>
      </c>
      <c r="B79" s="50">
        <v>7</v>
      </c>
      <c r="C79" s="126">
        <v>57145067.13000001</v>
      </c>
    </row>
    <row r="81" spans="1:8" ht="18.75" x14ac:dyDescent="0.3">
      <c r="A81" s="1" t="s">
        <v>394</v>
      </c>
    </row>
    <row r="83" spans="1:8" x14ac:dyDescent="0.25">
      <c r="A83" s="100" t="s">
        <v>314</v>
      </c>
      <c r="B83" s="30" t="s">
        <v>170</v>
      </c>
      <c r="C83" s="51" t="s">
        <v>179</v>
      </c>
      <c r="D83" s="116" t="s">
        <v>312</v>
      </c>
      <c r="E83" s="116" t="s">
        <v>311</v>
      </c>
      <c r="F83" s="116" t="s">
        <v>313</v>
      </c>
    </row>
    <row r="84" spans="1:8" x14ac:dyDescent="0.25">
      <c r="A84" s="53" t="s">
        <v>167</v>
      </c>
      <c r="B84" s="117">
        <v>9</v>
      </c>
      <c r="C84" s="124">
        <v>85462254.980000019</v>
      </c>
      <c r="D84" s="54">
        <v>481</v>
      </c>
      <c r="E84" s="54">
        <v>194.28150927926353</v>
      </c>
      <c r="F84" s="115">
        <v>0.67</v>
      </c>
    </row>
    <row r="85" spans="1:8" x14ac:dyDescent="0.25">
      <c r="A85" s="118" t="s">
        <v>5</v>
      </c>
      <c r="B85" s="119">
        <v>1</v>
      </c>
      <c r="C85" s="125">
        <v>18732730.770000003</v>
      </c>
      <c r="D85" s="120">
        <v>0</v>
      </c>
      <c r="E85" s="120">
        <v>0</v>
      </c>
      <c r="F85" s="115">
        <v>1</v>
      </c>
      <c r="H85" s="47"/>
    </row>
    <row r="86" spans="1:8" x14ac:dyDescent="0.25">
      <c r="A86" s="121" t="s">
        <v>174</v>
      </c>
      <c r="B86">
        <v>1</v>
      </c>
      <c r="C86" s="4">
        <v>18732730.770000003</v>
      </c>
      <c r="D86" s="28">
        <v>0</v>
      </c>
      <c r="E86" s="28">
        <v>0</v>
      </c>
      <c r="F86" s="123"/>
    </row>
    <row r="87" spans="1:8" x14ac:dyDescent="0.25">
      <c r="A87" s="118" t="s">
        <v>6</v>
      </c>
      <c r="B87" s="119">
        <v>1</v>
      </c>
      <c r="C87" s="125">
        <v>4368499.66</v>
      </c>
      <c r="D87" s="120">
        <v>220</v>
      </c>
      <c r="E87" s="120">
        <v>48.053496260000003</v>
      </c>
      <c r="F87" s="123"/>
    </row>
    <row r="88" spans="1:8" x14ac:dyDescent="0.25">
      <c r="A88" s="121" t="s">
        <v>174</v>
      </c>
      <c r="B88">
        <v>1</v>
      </c>
      <c r="C88" s="4">
        <v>4368499.66</v>
      </c>
      <c r="D88" s="28">
        <v>220</v>
      </c>
      <c r="E88" s="28">
        <v>48.053496260000003</v>
      </c>
      <c r="F88" s="123"/>
    </row>
    <row r="89" spans="1:8" x14ac:dyDescent="0.25">
      <c r="A89" s="118" t="s">
        <v>13</v>
      </c>
      <c r="B89" s="119">
        <v>1</v>
      </c>
      <c r="C89" s="125">
        <v>17730529.68</v>
      </c>
      <c r="D89" s="120">
        <v>261</v>
      </c>
      <c r="E89" s="120">
        <v>146.22801301926353</v>
      </c>
      <c r="F89" s="115">
        <v>1</v>
      </c>
    </row>
    <row r="90" spans="1:8" x14ac:dyDescent="0.25">
      <c r="A90" s="121" t="s">
        <v>174</v>
      </c>
      <c r="B90">
        <v>1</v>
      </c>
      <c r="C90" s="4">
        <v>17730529.68</v>
      </c>
      <c r="D90" s="28">
        <v>261</v>
      </c>
      <c r="E90" s="28">
        <v>146.22801301926353</v>
      </c>
      <c r="F90" s="123"/>
    </row>
    <row r="91" spans="1:8" x14ac:dyDescent="0.25">
      <c r="A91" s="118" t="s">
        <v>14</v>
      </c>
      <c r="B91" s="119">
        <v>4</v>
      </c>
      <c r="C91" s="125">
        <v>20498869.789999999</v>
      </c>
      <c r="D91" s="120">
        <v>0</v>
      </c>
      <c r="E91" s="120">
        <v>0</v>
      </c>
      <c r="F91" s="115">
        <v>1</v>
      </c>
    </row>
    <row r="92" spans="1:8" x14ac:dyDescent="0.25">
      <c r="A92" s="121" t="s">
        <v>174</v>
      </c>
      <c r="B92">
        <v>3</v>
      </c>
      <c r="C92" s="4">
        <v>19196924.800000001</v>
      </c>
      <c r="D92" s="28">
        <v>0</v>
      </c>
      <c r="E92" s="28">
        <v>0</v>
      </c>
      <c r="F92" s="123"/>
    </row>
    <row r="93" spans="1:8" x14ac:dyDescent="0.25">
      <c r="A93" s="121" t="s">
        <v>175</v>
      </c>
      <c r="B93">
        <v>1</v>
      </c>
      <c r="C93" s="4">
        <v>1301944.99</v>
      </c>
      <c r="D93" s="28">
        <v>0</v>
      </c>
      <c r="E93" s="28">
        <v>0</v>
      </c>
      <c r="F93" s="123"/>
    </row>
    <row r="94" spans="1:8" x14ac:dyDescent="0.25">
      <c r="A94" s="118" t="s">
        <v>26</v>
      </c>
      <c r="B94" s="119">
        <v>1</v>
      </c>
      <c r="C94" s="125">
        <v>23948688.189999998</v>
      </c>
      <c r="D94" s="120">
        <v>0</v>
      </c>
      <c r="E94" s="120">
        <v>0</v>
      </c>
      <c r="F94" s="123"/>
    </row>
    <row r="95" spans="1:8" x14ac:dyDescent="0.25">
      <c r="A95" s="121" t="s">
        <v>174</v>
      </c>
      <c r="B95">
        <v>1</v>
      </c>
      <c r="C95" s="4">
        <v>23948688.189999998</v>
      </c>
      <c r="D95" s="28">
        <v>0</v>
      </c>
      <c r="E95" s="28">
        <v>0</v>
      </c>
      <c r="F95" s="123"/>
    </row>
    <row r="96" spans="1:8" x14ac:dyDescent="0.25">
      <c r="A96" s="118" t="s">
        <v>29</v>
      </c>
      <c r="B96" s="119">
        <v>1</v>
      </c>
      <c r="C96" s="125">
        <v>182936.89</v>
      </c>
      <c r="D96" s="120">
        <v>0</v>
      </c>
      <c r="E96" s="120">
        <v>0</v>
      </c>
      <c r="F96" s="115">
        <v>1</v>
      </c>
      <c r="H96" s="28"/>
    </row>
    <row r="97" spans="1:5" x14ac:dyDescent="0.25">
      <c r="A97" s="121" t="s">
        <v>176</v>
      </c>
      <c r="B97">
        <v>1</v>
      </c>
      <c r="C97" s="4">
        <v>182936.89</v>
      </c>
      <c r="D97" s="28">
        <v>0</v>
      </c>
      <c r="E97" s="28">
        <v>0</v>
      </c>
    </row>
    <row r="98" spans="1:5" x14ac:dyDescent="0.25">
      <c r="A98" s="29" t="s">
        <v>4</v>
      </c>
      <c r="B98" s="122">
        <v>9</v>
      </c>
      <c r="C98" s="126">
        <v>85462254.980000019</v>
      </c>
      <c r="D98" s="50">
        <v>481</v>
      </c>
      <c r="E98" s="50">
        <v>194.28150927926353</v>
      </c>
    </row>
    <row r="99" spans="1:5" x14ac:dyDescent="0.25">
      <c r="A99" s="121"/>
      <c r="C99" s="4"/>
      <c r="D99" s="28"/>
      <c r="E99" s="28"/>
    </row>
    <row r="100" spans="1:5" ht="18.75" x14ac:dyDescent="0.3">
      <c r="A100" s="1" t="s">
        <v>395</v>
      </c>
    </row>
    <row r="101" spans="1:5" x14ac:dyDescent="0.25">
      <c r="A101" s="121"/>
      <c r="C101" s="4"/>
      <c r="D101" s="28"/>
      <c r="E101" s="28"/>
    </row>
    <row r="102" spans="1:5" x14ac:dyDescent="0.25">
      <c r="A102" s="100" t="s">
        <v>314</v>
      </c>
      <c r="B102" s="30" t="s">
        <v>170</v>
      </c>
      <c r="C102" s="51" t="s">
        <v>179</v>
      </c>
      <c r="D102" s="116" t="s">
        <v>312</v>
      </c>
      <c r="E102" s="116" t="s">
        <v>311</v>
      </c>
    </row>
    <row r="103" spans="1:5" x14ac:dyDescent="0.25">
      <c r="A103" s="53" t="s">
        <v>165</v>
      </c>
      <c r="B103" s="117">
        <v>7</v>
      </c>
      <c r="C103" s="124">
        <v>335476365.04000002</v>
      </c>
      <c r="D103" s="54">
        <v>8758</v>
      </c>
      <c r="E103" s="54">
        <v>992.10529045021121</v>
      </c>
    </row>
    <row r="104" spans="1:5" x14ac:dyDescent="0.25">
      <c r="A104" s="158" t="s">
        <v>31</v>
      </c>
      <c r="B104" s="159">
        <v>6</v>
      </c>
      <c r="C104" s="156">
        <v>325485060.69999999</v>
      </c>
      <c r="D104" s="157">
        <v>8758</v>
      </c>
      <c r="E104" s="157">
        <v>992.10529045021121</v>
      </c>
    </row>
    <row r="105" spans="1:5" x14ac:dyDescent="0.25">
      <c r="A105" s="29" t="s">
        <v>4</v>
      </c>
      <c r="B105" s="122">
        <v>7</v>
      </c>
      <c r="C105" s="126">
        <v>335476365.04000002</v>
      </c>
      <c r="D105" s="50">
        <v>8758</v>
      </c>
      <c r="E105" s="50">
        <v>992.10529045021121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79998168889431442"/>
    <pageSetUpPr autoPageBreaks="0"/>
  </sheetPr>
  <dimension ref="A1:O89"/>
  <sheetViews>
    <sheetView topLeftCell="A15" workbookViewId="0">
      <selection activeCell="A21" sqref="A21"/>
    </sheetView>
  </sheetViews>
  <sheetFormatPr defaultRowHeight="15" x14ac:dyDescent="0.25"/>
  <cols>
    <col min="1" max="1" width="82.85546875" bestFit="1" customWidth="1"/>
    <col min="2" max="2" width="17.7109375" customWidth="1"/>
    <col min="3" max="3" width="10.42578125" bestFit="1" customWidth="1"/>
    <col min="4" max="4" width="9.7109375" bestFit="1" customWidth="1"/>
    <col min="5" max="5" width="11.42578125" bestFit="1" customWidth="1"/>
    <col min="6" max="6" width="19.5703125" bestFit="1" customWidth="1"/>
    <col min="7" max="7" width="9" bestFit="1" customWidth="1"/>
    <col min="8" max="9" width="9.28515625" bestFit="1" customWidth="1"/>
    <col min="10" max="10" width="19.5703125" bestFit="1" customWidth="1"/>
    <col min="11" max="12" width="9.5703125" bestFit="1" customWidth="1"/>
    <col min="13" max="14" width="9.7109375" bestFit="1" customWidth="1"/>
  </cols>
  <sheetData>
    <row r="1" spans="1:6" ht="18.75" x14ac:dyDescent="0.3">
      <c r="A1" s="1" t="s">
        <v>126</v>
      </c>
    </row>
    <row r="3" spans="1:6" x14ac:dyDescent="0.25">
      <c r="A3" s="5" t="s">
        <v>38</v>
      </c>
      <c r="B3" s="102" t="s">
        <v>39</v>
      </c>
      <c r="C3" s="6" t="s">
        <v>40</v>
      </c>
      <c r="D3" s="6" t="s">
        <v>41</v>
      </c>
      <c r="E3" s="6" t="s">
        <v>42</v>
      </c>
      <c r="F3" s="7" t="s">
        <v>43</v>
      </c>
    </row>
    <row r="4" spans="1:6" x14ac:dyDescent="0.25">
      <c r="A4" s="8">
        <v>2010</v>
      </c>
      <c r="B4" s="103">
        <v>18.100000000000001</v>
      </c>
      <c r="C4" s="9"/>
      <c r="D4" s="9"/>
      <c r="E4" s="16"/>
      <c r="F4" s="111">
        <v>76.7</v>
      </c>
    </row>
    <row r="5" spans="1:6" x14ac:dyDescent="0.25">
      <c r="A5" s="8">
        <v>2011</v>
      </c>
      <c r="B5" s="104">
        <v>95.7</v>
      </c>
      <c r="C5" s="9"/>
      <c r="D5" s="9"/>
      <c r="E5" s="16"/>
      <c r="F5" s="111"/>
    </row>
    <row r="6" spans="1:6" x14ac:dyDescent="0.25">
      <c r="A6" s="8">
        <v>2012</v>
      </c>
      <c r="B6" s="104">
        <v>9.9</v>
      </c>
      <c r="C6" s="9"/>
      <c r="D6" s="9"/>
      <c r="E6" s="16"/>
      <c r="F6" s="111"/>
    </row>
    <row r="7" spans="1:6" x14ac:dyDescent="0.25">
      <c r="A7" s="8">
        <v>2013</v>
      </c>
      <c r="B7" s="104">
        <v>287.39999999999998</v>
      </c>
      <c r="C7" s="9"/>
      <c r="D7" s="9"/>
      <c r="E7" s="16"/>
      <c r="F7" s="111"/>
    </row>
    <row r="8" spans="1:6" x14ac:dyDescent="0.25">
      <c r="A8" s="8">
        <v>2014</v>
      </c>
      <c r="B8" s="104">
        <v>118.91</v>
      </c>
      <c r="C8" s="9"/>
      <c r="D8" s="9"/>
      <c r="E8" s="16"/>
      <c r="F8" s="111"/>
    </row>
    <row r="9" spans="1:6" x14ac:dyDescent="0.25">
      <c r="A9" s="8">
        <v>2015</v>
      </c>
      <c r="B9" s="104">
        <v>256.85000000000002</v>
      </c>
      <c r="C9" s="9"/>
      <c r="D9" s="9"/>
      <c r="E9" s="16"/>
      <c r="F9" s="111">
        <v>96.84</v>
      </c>
    </row>
    <row r="10" spans="1:6" x14ac:dyDescent="0.25">
      <c r="A10" s="8">
        <v>2016</v>
      </c>
      <c r="B10" s="104">
        <v>947.73946153846146</v>
      </c>
      <c r="C10" s="9"/>
      <c r="D10" s="9"/>
      <c r="E10" s="16"/>
      <c r="F10" s="111"/>
    </row>
    <row r="11" spans="1:6" x14ac:dyDescent="0.25">
      <c r="A11" s="8">
        <v>2017</v>
      </c>
      <c r="B11" s="104">
        <v>614.85</v>
      </c>
      <c r="C11" s="9"/>
      <c r="D11" s="9"/>
      <c r="E11" s="16"/>
      <c r="F11" s="111"/>
    </row>
    <row r="12" spans="1:6" x14ac:dyDescent="0.25">
      <c r="A12" s="8">
        <v>2018</v>
      </c>
      <c r="B12" s="104">
        <v>224.99</v>
      </c>
      <c r="C12" s="9"/>
      <c r="D12" s="9"/>
      <c r="E12" s="109">
        <v>75.83</v>
      </c>
      <c r="F12" s="111"/>
    </row>
    <row r="13" spans="1:6" x14ac:dyDescent="0.25">
      <c r="A13" s="8">
        <v>2019</v>
      </c>
      <c r="B13" s="104">
        <v>1722.2650000000001</v>
      </c>
      <c r="C13" s="107">
        <v>632.22</v>
      </c>
      <c r="D13" s="107">
        <v>625</v>
      </c>
      <c r="E13" s="109"/>
      <c r="F13" s="111"/>
    </row>
    <row r="14" spans="1:6" x14ac:dyDescent="0.25">
      <c r="A14" s="8">
        <v>2020</v>
      </c>
      <c r="B14" s="104">
        <v>1043.8999999999999</v>
      </c>
      <c r="C14" s="107">
        <v>343.27</v>
      </c>
      <c r="D14" s="107">
        <v>268.62</v>
      </c>
      <c r="E14" s="109">
        <v>4.75</v>
      </c>
      <c r="F14" s="111"/>
    </row>
    <row r="15" spans="1:6" x14ac:dyDescent="0.25">
      <c r="A15" s="8">
        <v>2021</v>
      </c>
      <c r="B15" s="104">
        <v>285</v>
      </c>
      <c r="C15" s="107">
        <v>202.67</v>
      </c>
      <c r="D15" s="107">
        <v>260.89</v>
      </c>
      <c r="E15" s="109">
        <v>256.62</v>
      </c>
      <c r="F15" s="111">
        <v>630</v>
      </c>
    </row>
    <row r="16" spans="1:6" x14ac:dyDescent="0.25">
      <c r="A16" s="8">
        <v>2022</v>
      </c>
      <c r="B16" s="105">
        <v>35</v>
      </c>
      <c r="C16" s="107">
        <v>0</v>
      </c>
      <c r="D16" s="107">
        <v>184.85</v>
      </c>
      <c r="E16" s="109">
        <v>0</v>
      </c>
      <c r="F16" s="111">
        <v>0</v>
      </c>
    </row>
    <row r="17" spans="1:14" x14ac:dyDescent="0.25">
      <c r="A17" s="10" t="s">
        <v>44</v>
      </c>
      <c r="B17" s="106">
        <f>SUM(B4:B16)</f>
        <v>5660.6044615384617</v>
      </c>
      <c r="C17" s="108">
        <f>SUM(C4:C16)</f>
        <v>1178.1600000000001</v>
      </c>
      <c r="D17" s="108">
        <f>SUM(D4:D16)</f>
        <v>1339.36</v>
      </c>
      <c r="E17" s="110">
        <f>SUM(E4:E16)</f>
        <v>337.2</v>
      </c>
      <c r="F17" s="112">
        <f>SUM(F4:F16)</f>
        <v>803.54</v>
      </c>
    </row>
    <row r="18" spans="1:14" x14ac:dyDescent="0.25">
      <c r="B18" s="11"/>
      <c r="F18" s="12"/>
    </row>
    <row r="19" spans="1:14" x14ac:dyDescent="0.25">
      <c r="A19" s="8" t="s">
        <v>45</v>
      </c>
      <c r="B19" s="15">
        <v>4.2</v>
      </c>
      <c r="C19" s="14">
        <v>5.46</v>
      </c>
      <c r="D19" s="14">
        <v>5.72</v>
      </c>
      <c r="E19" s="14">
        <v>4.08</v>
      </c>
      <c r="F19" s="13">
        <v>4.2300000000000004</v>
      </c>
    </row>
    <row r="22" spans="1:14" x14ac:dyDescent="0.25">
      <c r="A22" s="5" t="s">
        <v>46</v>
      </c>
      <c r="B22" s="17">
        <v>2010</v>
      </c>
      <c r="C22" s="17">
        <v>2011</v>
      </c>
      <c r="D22" s="17">
        <v>2012</v>
      </c>
      <c r="E22" s="17">
        <v>2013</v>
      </c>
      <c r="F22" s="17">
        <v>2014</v>
      </c>
      <c r="G22" s="17">
        <v>2015</v>
      </c>
      <c r="H22" s="17">
        <v>2016</v>
      </c>
      <c r="I22" s="17">
        <v>2017</v>
      </c>
      <c r="J22" s="17">
        <v>2018</v>
      </c>
      <c r="K22" s="17">
        <v>2019</v>
      </c>
      <c r="L22" s="18">
        <v>2020</v>
      </c>
      <c r="M22" s="18">
        <v>2021</v>
      </c>
      <c r="N22" s="18">
        <v>2022</v>
      </c>
    </row>
    <row r="23" spans="1:14" x14ac:dyDescent="0.25">
      <c r="A23" t="s">
        <v>47</v>
      </c>
      <c r="B23" s="21">
        <v>18.100000000000001</v>
      </c>
      <c r="C23" s="21">
        <v>95.7</v>
      </c>
      <c r="D23" s="21">
        <v>9.9</v>
      </c>
      <c r="E23" s="21">
        <v>287.39999999999998</v>
      </c>
      <c r="F23" s="21">
        <v>118.91</v>
      </c>
      <c r="G23" s="21">
        <v>256.85000000000002</v>
      </c>
      <c r="H23" s="21">
        <v>947.73946153846146</v>
      </c>
      <c r="I23" s="21">
        <v>614.85</v>
      </c>
      <c r="J23" s="21">
        <v>224.99</v>
      </c>
      <c r="K23" s="21">
        <v>1722.2650000000001</v>
      </c>
      <c r="L23" s="21">
        <v>1043.8999999999999</v>
      </c>
      <c r="M23" s="21">
        <v>285</v>
      </c>
      <c r="N23" s="21">
        <v>35</v>
      </c>
    </row>
    <row r="24" spans="1:14" x14ac:dyDescent="0.25">
      <c r="A24" t="s">
        <v>48</v>
      </c>
      <c r="B24" s="21">
        <v>18.100000000000001</v>
      </c>
      <c r="C24" s="21">
        <v>113.80000000000001</v>
      </c>
      <c r="D24" s="21">
        <v>47.200000000000017</v>
      </c>
      <c r="E24" s="21">
        <v>334.6</v>
      </c>
      <c r="F24" s="21">
        <v>435.40999999999997</v>
      </c>
      <c r="G24" s="21">
        <v>692.26</v>
      </c>
      <c r="H24" s="21">
        <v>1605.1894615384615</v>
      </c>
      <c r="I24" s="21">
        <v>1975.8794615384618</v>
      </c>
      <c r="J24" s="21">
        <v>1614.5494615384619</v>
      </c>
      <c r="K24" s="21">
        <v>2322.1050000000005</v>
      </c>
      <c r="L24" s="21">
        <v>3316.0050000000001</v>
      </c>
      <c r="M24" s="21">
        <v>3117.3249999999998</v>
      </c>
      <c r="N24" s="21">
        <v>3151.605</v>
      </c>
    </row>
    <row r="25" spans="1:14" x14ac:dyDescent="0.25">
      <c r="A25" t="s">
        <v>49</v>
      </c>
      <c r="B25" s="21">
        <v>1</v>
      </c>
      <c r="C25" s="21">
        <v>5</v>
      </c>
      <c r="D25" s="21">
        <v>2</v>
      </c>
      <c r="E25" s="21">
        <v>4</v>
      </c>
      <c r="F25" s="21">
        <v>7</v>
      </c>
      <c r="G25" s="21">
        <v>20</v>
      </c>
      <c r="H25" s="21">
        <v>23</v>
      </c>
      <c r="I25" s="21">
        <v>4</v>
      </c>
      <c r="J25" s="21">
        <v>7</v>
      </c>
      <c r="K25" s="21">
        <v>18</v>
      </c>
      <c r="L25" s="21">
        <v>7</v>
      </c>
      <c r="M25" s="21">
        <v>3</v>
      </c>
      <c r="N25" s="21">
        <v>2</v>
      </c>
    </row>
    <row r="26" spans="1:14" x14ac:dyDescent="0.25">
      <c r="A26" t="s">
        <v>50</v>
      </c>
      <c r="B26" s="21">
        <v>1523</v>
      </c>
      <c r="C26" s="21">
        <v>2281</v>
      </c>
      <c r="D26" s="21">
        <v>2517</v>
      </c>
      <c r="E26" s="21">
        <v>2463</v>
      </c>
      <c r="F26" s="21">
        <v>3129</v>
      </c>
      <c r="G26" s="21">
        <v>3756</v>
      </c>
      <c r="H26" s="21">
        <v>3887</v>
      </c>
      <c r="I26" s="21">
        <v>3862</v>
      </c>
      <c r="J26" s="21">
        <v>4256</v>
      </c>
      <c r="K26" s="21">
        <v>4486</v>
      </c>
      <c r="L26" s="21">
        <v>3755</v>
      </c>
      <c r="M26" s="113">
        <v>3872</v>
      </c>
      <c r="N26" s="21">
        <v>4101</v>
      </c>
    </row>
    <row r="27" spans="1:14" x14ac:dyDescent="0.25">
      <c r="A27" t="s">
        <v>492</v>
      </c>
      <c r="B27" s="21">
        <v>1218.4000000000001</v>
      </c>
      <c r="C27" s="21">
        <v>1824.8000000000002</v>
      </c>
      <c r="D27" s="21">
        <v>2013.6000000000001</v>
      </c>
      <c r="E27" s="21">
        <v>1970.4</v>
      </c>
      <c r="F27" s="21">
        <v>2503.2000000000003</v>
      </c>
      <c r="G27" s="21">
        <v>3004.8</v>
      </c>
      <c r="H27" s="21">
        <v>3109.6000000000004</v>
      </c>
      <c r="I27" s="21">
        <v>3089.6000000000004</v>
      </c>
      <c r="J27" s="21">
        <v>3404.8</v>
      </c>
      <c r="K27" s="21">
        <v>3588.8</v>
      </c>
      <c r="L27" s="21">
        <f>L26*0.8</f>
        <v>3004</v>
      </c>
      <c r="M27" s="21">
        <f>M26*0.8</f>
        <v>3097.6000000000004</v>
      </c>
      <c r="N27" s="21">
        <f>N26*0.9</f>
        <v>3690.9</v>
      </c>
    </row>
    <row r="29" spans="1:14" x14ac:dyDescent="0.25">
      <c r="A29" s="5" t="s">
        <v>51</v>
      </c>
      <c r="B29" s="17">
        <v>2010</v>
      </c>
      <c r="C29" s="17">
        <v>2011</v>
      </c>
      <c r="D29" s="17">
        <v>2012</v>
      </c>
      <c r="E29" s="17">
        <v>2013</v>
      </c>
      <c r="F29" s="17">
        <v>2014</v>
      </c>
      <c r="G29" s="17">
        <v>2015</v>
      </c>
      <c r="H29" s="17">
        <v>2016</v>
      </c>
      <c r="I29" s="17">
        <v>2017</v>
      </c>
      <c r="J29" s="17">
        <v>2018</v>
      </c>
      <c r="K29" s="17">
        <v>2019</v>
      </c>
      <c r="L29" s="18">
        <v>2020</v>
      </c>
      <c r="M29" s="18">
        <v>2021</v>
      </c>
      <c r="N29" s="18">
        <v>2022</v>
      </c>
    </row>
    <row r="30" spans="1:14" x14ac:dyDescent="0.25">
      <c r="A30" t="s">
        <v>47</v>
      </c>
      <c r="C30" s="20"/>
      <c r="D30" s="20"/>
      <c r="E30" s="20"/>
      <c r="F30" s="20"/>
      <c r="G30" s="20"/>
      <c r="H30" s="20"/>
      <c r="I30" s="20"/>
      <c r="J30" s="20"/>
      <c r="K30" s="114">
        <v>632.22</v>
      </c>
      <c r="L30" s="23">
        <v>343.27</v>
      </c>
      <c r="M30" s="23">
        <v>202.62</v>
      </c>
      <c r="N30" s="23">
        <v>0</v>
      </c>
    </row>
    <row r="31" spans="1:14" x14ac:dyDescent="0.25">
      <c r="A31" t="s">
        <v>48</v>
      </c>
      <c r="C31" s="20"/>
      <c r="D31" s="20"/>
      <c r="E31" s="20"/>
      <c r="F31" s="20"/>
      <c r="G31" s="20"/>
      <c r="H31" s="20"/>
      <c r="I31" s="20"/>
      <c r="J31" s="20"/>
      <c r="K31" s="21">
        <v>632.22</v>
      </c>
      <c r="L31" s="21">
        <v>975.49</v>
      </c>
      <c r="M31" s="21">
        <v>1178.1099999999999</v>
      </c>
      <c r="N31" s="21">
        <v>1178.1099999999999</v>
      </c>
    </row>
    <row r="32" spans="1:14" x14ac:dyDescent="0.25">
      <c r="A32" t="s">
        <v>49</v>
      </c>
      <c r="C32" s="20"/>
      <c r="D32" s="20"/>
      <c r="E32" s="20"/>
      <c r="F32" s="20"/>
      <c r="G32" s="20"/>
      <c r="H32" s="20"/>
      <c r="I32" s="20"/>
      <c r="J32" s="20"/>
      <c r="K32">
        <v>1</v>
      </c>
      <c r="L32">
        <v>6</v>
      </c>
      <c r="M32">
        <v>6</v>
      </c>
      <c r="N32">
        <v>0</v>
      </c>
    </row>
    <row r="33" spans="1:15" x14ac:dyDescent="0.25">
      <c r="A33" t="s">
        <v>52</v>
      </c>
      <c r="C33" s="20"/>
      <c r="D33" s="20"/>
      <c r="E33" s="20"/>
      <c r="F33" s="20"/>
      <c r="G33" s="20"/>
      <c r="H33" s="20"/>
      <c r="I33" s="20"/>
      <c r="J33" s="20"/>
      <c r="K33" s="21">
        <v>1128</v>
      </c>
      <c r="L33" s="21">
        <v>1332</v>
      </c>
      <c r="M33" s="21">
        <v>1313</v>
      </c>
      <c r="N33" s="21">
        <v>1492</v>
      </c>
    </row>
    <row r="34" spans="1:15" x14ac:dyDescent="0.25">
      <c r="A34" t="s">
        <v>53</v>
      </c>
      <c r="C34" s="20"/>
      <c r="D34" s="20"/>
      <c r="E34" s="20"/>
      <c r="F34" s="20"/>
      <c r="G34" s="20"/>
      <c r="H34" s="20"/>
      <c r="I34" s="20"/>
      <c r="J34" s="20"/>
      <c r="K34" s="21">
        <v>902</v>
      </c>
      <c r="L34" s="21">
        <v>1065.6000000000001</v>
      </c>
      <c r="M34" s="21">
        <f>M33*0.8</f>
        <v>1050.4000000000001</v>
      </c>
      <c r="N34" s="21">
        <f>N33*0.8</f>
        <v>1193.6000000000001</v>
      </c>
    </row>
    <row r="36" spans="1:15" x14ac:dyDescent="0.25">
      <c r="A36" s="5" t="s">
        <v>54</v>
      </c>
      <c r="B36" s="17">
        <v>2010</v>
      </c>
      <c r="C36" s="17">
        <v>2011</v>
      </c>
      <c r="D36" s="17">
        <v>2012</v>
      </c>
      <c r="E36" s="17">
        <v>2013</v>
      </c>
      <c r="F36" s="17">
        <v>2014</v>
      </c>
      <c r="G36" s="17">
        <v>2015</v>
      </c>
      <c r="H36" s="17">
        <v>2016</v>
      </c>
      <c r="I36" s="17">
        <v>2017</v>
      </c>
      <c r="J36" s="17">
        <v>2018</v>
      </c>
      <c r="K36" s="17">
        <v>2019</v>
      </c>
      <c r="L36" s="18">
        <v>2020</v>
      </c>
      <c r="M36" s="18">
        <v>2021</v>
      </c>
      <c r="N36" s="18">
        <v>2022</v>
      </c>
    </row>
    <row r="37" spans="1:15" x14ac:dyDescent="0.25">
      <c r="A37" t="s">
        <v>47</v>
      </c>
      <c r="C37" s="20"/>
      <c r="D37" s="20"/>
      <c r="E37" s="20"/>
      <c r="F37" s="20"/>
      <c r="G37" s="20"/>
      <c r="H37" s="20"/>
      <c r="I37" s="20"/>
      <c r="J37" s="20"/>
      <c r="K37" s="114">
        <v>625</v>
      </c>
      <c r="L37" s="23">
        <v>268.62</v>
      </c>
      <c r="M37" s="23">
        <v>260.89</v>
      </c>
      <c r="N37" s="23">
        <v>184.85</v>
      </c>
    </row>
    <row r="38" spans="1:15" x14ac:dyDescent="0.25">
      <c r="A38" t="s">
        <v>48</v>
      </c>
      <c r="C38" s="20"/>
      <c r="D38" s="20"/>
      <c r="E38" s="20"/>
      <c r="F38" s="20"/>
      <c r="G38" s="20"/>
      <c r="H38" s="20"/>
      <c r="I38" s="20"/>
      <c r="J38" s="20"/>
      <c r="K38">
        <v>625</v>
      </c>
      <c r="L38" s="21">
        <v>893.62</v>
      </c>
      <c r="M38" s="21">
        <v>1154.51</v>
      </c>
      <c r="N38" s="21">
        <v>1339.36</v>
      </c>
      <c r="O38" s="22"/>
    </row>
    <row r="39" spans="1:15" x14ac:dyDescent="0.25">
      <c r="A39" t="s">
        <v>49</v>
      </c>
      <c r="C39" s="20"/>
      <c r="D39" s="20"/>
      <c r="E39" s="20"/>
      <c r="F39" s="20"/>
      <c r="G39" s="20"/>
      <c r="H39" s="20"/>
      <c r="I39" s="20"/>
      <c r="J39" s="20"/>
      <c r="K39">
        <v>4</v>
      </c>
      <c r="L39">
        <v>6</v>
      </c>
      <c r="M39">
        <v>3</v>
      </c>
      <c r="N39">
        <v>3</v>
      </c>
    </row>
    <row r="40" spans="1:15" x14ac:dyDescent="0.25">
      <c r="A40" t="s">
        <v>55</v>
      </c>
      <c r="C40" s="20"/>
      <c r="D40" s="20"/>
      <c r="E40" s="20"/>
      <c r="F40" s="20"/>
      <c r="G40" s="20"/>
      <c r="H40" s="20"/>
      <c r="I40" s="20"/>
      <c r="J40" s="20"/>
      <c r="K40" s="21">
        <v>808</v>
      </c>
      <c r="L40" s="21">
        <v>1332</v>
      </c>
      <c r="M40" s="21">
        <v>2253</v>
      </c>
      <c r="N40" s="21">
        <v>3471</v>
      </c>
    </row>
    <row r="41" spans="1:15" x14ac:dyDescent="0.25">
      <c r="A41" t="s">
        <v>56</v>
      </c>
      <c r="C41" s="20"/>
      <c r="D41" s="20"/>
      <c r="E41" s="20"/>
      <c r="F41" s="20"/>
      <c r="G41" s="20"/>
      <c r="H41" s="20"/>
      <c r="I41" s="20"/>
      <c r="J41" s="20"/>
      <c r="K41" s="21">
        <v>646.40000000000009</v>
      </c>
      <c r="L41" s="21">
        <v>1065.6000000000001</v>
      </c>
      <c r="M41" s="21">
        <f>M40*0.8</f>
        <v>1802.4</v>
      </c>
      <c r="N41" s="21">
        <f>N40*0.8</f>
        <v>2776.8</v>
      </c>
    </row>
    <row r="43" spans="1:15" ht="18.75" x14ac:dyDescent="0.3">
      <c r="A43" s="1" t="s">
        <v>57</v>
      </c>
    </row>
    <row r="44" spans="1:15" x14ac:dyDescent="0.25">
      <c r="A44" s="5" t="s">
        <v>58</v>
      </c>
      <c r="E44" s="5" t="s">
        <v>73</v>
      </c>
      <c r="I44" s="5" t="s">
        <v>76</v>
      </c>
    </row>
    <row r="45" spans="1:15" x14ac:dyDescent="0.25">
      <c r="A45" s="26" t="s">
        <v>75</v>
      </c>
      <c r="B45" s="24" t="s">
        <v>59</v>
      </c>
      <c r="E45" s="26" t="s">
        <v>75</v>
      </c>
      <c r="F45" s="24" t="s">
        <v>59</v>
      </c>
      <c r="I45" s="26" t="s">
        <v>75</v>
      </c>
      <c r="J45" s="24" t="s">
        <v>59</v>
      </c>
    </row>
    <row r="46" spans="1:15" x14ac:dyDescent="0.25">
      <c r="A46" s="8" t="s">
        <v>60</v>
      </c>
      <c r="B46" s="4">
        <v>107.7</v>
      </c>
      <c r="E46" s="8" t="s">
        <v>60</v>
      </c>
      <c r="F46" s="4">
        <v>101.14</v>
      </c>
      <c r="I46" s="8" t="s">
        <v>60</v>
      </c>
      <c r="J46" s="4">
        <v>177.4</v>
      </c>
    </row>
    <row r="47" spans="1:15" x14ac:dyDescent="0.25">
      <c r="A47" s="8" t="s">
        <v>61</v>
      </c>
      <c r="B47" s="4">
        <v>211.25000000000003</v>
      </c>
      <c r="E47" s="8" t="s">
        <v>62</v>
      </c>
      <c r="F47" s="4">
        <v>50</v>
      </c>
      <c r="I47" s="8" t="s">
        <v>62</v>
      </c>
      <c r="J47" s="4">
        <v>880</v>
      </c>
    </row>
    <row r="48" spans="1:15" x14ac:dyDescent="0.25">
      <c r="A48" s="8" t="s">
        <v>62</v>
      </c>
      <c r="B48" s="4">
        <v>1781.4749999999999</v>
      </c>
      <c r="E48" t="s">
        <v>65</v>
      </c>
      <c r="F48" s="4">
        <v>8.31</v>
      </c>
      <c r="I48" s="8" t="s">
        <v>69</v>
      </c>
      <c r="J48" s="4">
        <v>253.36</v>
      </c>
    </row>
    <row r="49" spans="1:14" x14ac:dyDescent="0.25">
      <c r="A49" s="8" t="s">
        <v>63</v>
      </c>
      <c r="B49" s="4">
        <v>88.72999999999999</v>
      </c>
      <c r="E49" s="8" t="s">
        <v>74</v>
      </c>
      <c r="F49" s="4">
        <v>1.5</v>
      </c>
      <c r="I49" s="8" t="s">
        <v>70</v>
      </c>
      <c r="J49" s="4">
        <v>1.71</v>
      </c>
    </row>
    <row r="50" spans="1:14" x14ac:dyDescent="0.25">
      <c r="A50" s="8" t="s">
        <v>64</v>
      </c>
      <c r="B50" s="4">
        <v>304.70946153846148</v>
      </c>
      <c r="E50" s="8" t="s">
        <v>70</v>
      </c>
      <c r="F50" s="4">
        <v>0.83</v>
      </c>
      <c r="I50" s="8" t="s">
        <v>71</v>
      </c>
      <c r="J50" s="4">
        <v>26.89</v>
      </c>
    </row>
    <row r="51" spans="1:14" x14ac:dyDescent="0.25">
      <c r="A51" s="8" t="s">
        <v>65</v>
      </c>
      <c r="B51" s="4">
        <v>245.34</v>
      </c>
      <c r="E51" s="8" t="s">
        <v>71</v>
      </c>
      <c r="F51" s="4">
        <v>1016.33</v>
      </c>
      <c r="I51" s="25" t="s">
        <v>4</v>
      </c>
      <c r="J51" s="137">
        <v>1339.3600000000004</v>
      </c>
    </row>
    <row r="52" spans="1:14" x14ac:dyDescent="0.25">
      <c r="A52" s="8" t="s">
        <v>66</v>
      </c>
      <c r="B52" s="4">
        <v>154.55000000000001</v>
      </c>
      <c r="E52" s="25" t="s">
        <v>4</v>
      </c>
      <c r="F52" s="137">
        <v>1178.1100000000001</v>
      </c>
    </row>
    <row r="53" spans="1:14" x14ac:dyDescent="0.25">
      <c r="A53" s="8" t="s">
        <v>67</v>
      </c>
      <c r="B53" s="4">
        <v>13.8</v>
      </c>
    </row>
    <row r="54" spans="1:14" x14ac:dyDescent="0.25">
      <c r="A54" s="8" t="s">
        <v>68</v>
      </c>
      <c r="B54" s="4">
        <v>8.5500000000000007</v>
      </c>
    </row>
    <row r="55" spans="1:14" x14ac:dyDescent="0.25">
      <c r="A55" s="8" t="s">
        <v>69</v>
      </c>
      <c r="B55" s="4">
        <v>572</v>
      </c>
    </row>
    <row r="56" spans="1:14" x14ac:dyDescent="0.25">
      <c r="A56" s="8" t="s">
        <v>70</v>
      </c>
      <c r="B56" s="4">
        <v>101.08</v>
      </c>
    </row>
    <row r="57" spans="1:14" x14ac:dyDescent="0.25">
      <c r="A57" s="8" t="s">
        <v>71</v>
      </c>
      <c r="B57" s="4">
        <v>2050.42</v>
      </c>
    </row>
    <row r="58" spans="1:14" x14ac:dyDescent="0.25">
      <c r="A58" s="8" t="s">
        <v>72</v>
      </c>
      <c r="B58" s="4">
        <v>21</v>
      </c>
    </row>
    <row r="59" spans="1:14" x14ac:dyDescent="0.25">
      <c r="A59" s="25" t="s">
        <v>4</v>
      </c>
      <c r="B59" s="137">
        <v>5660.6044615384626</v>
      </c>
    </row>
    <row r="62" spans="1:14" ht="18.75" x14ac:dyDescent="0.3">
      <c r="A62" s="1" t="s">
        <v>77</v>
      </c>
    </row>
    <row r="64" spans="1:14" x14ac:dyDescent="0.25">
      <c r="A64" s="5" t="s">
        <v>78</v>
      </c>
      <c r="B64" s="27">
        <v>2010</v>
      </c>
      <c r="C64" s="27">
        <v>2011</v>
      </c>
      <c r="D64" s="27">
        <v>2012</v>
      </c>
      <c r="E64" s="27">
        <v>2013</v>
      </c>
      <c r="F64" s="27">
        <v>2014</v>
      </c>
      <c r="G64" s="27">
        <v>2015</v>
      </c>
      <c r="H64" s="27">
        <v>2016</v>
      </c>
      <c r="I64" s="27">
        <v>2017</v>
      </c>
      <c r="J64" s="27">
        <v>2018</v>
      </c>
      <c r="K64" s="27">
        <v>2019</v>
      </c>
      <c r="L64" s="27">
        <v>2020</v>
      </c>
      <c r="M64" s="27">
        <v>2021</v>
      </c>
      <c r="N64" s="27">
        <v>2022</v>
      </c>
    </row>
    <row r="65" spans="1:14" x14ac:dyDescent="0.25">
      <c r="A65" t="s">
        <v>47</v>
      </c>
      <c r="B65" s="23">
        <v>76.7</v>
      </c>
      <c r="C65" s="23">
        <v>0</v>
      </c>
      <c r="D65" s="23">
        <v>0</v>
      </c>
      <c r="E65" s="23">
        <v>0</v>
      </c>
      <c r="F65" s="23">
        <v>0</v>
      </c>
      <c r="G65" s="23">
        <v>96.84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114">
        <v>630</v>
      </c>
      <c r="N65" s="23">
        <v>0</v>
      </c>
    </row>
    <row r="66" spans="1:14" x14ac:dyDescent="0.25">
      <c r="A66" t="s">
        <v>48</v>
      </c>
      <c r="B66" s="23">
        <v>76.7</v>
      </c>
      <c r="C66" s="23">
        <v>76.7</v>
      </c>
      <c r="D66" s="23">
        <v>76.7</v>
      </c>
      <c r="E66" s="23">
        <v>0</v>
      </c>
      <c r="F66" s="23">
        <v>0</v>
      </c>
      <c r="G66" s="23">
        <v>96.84</v>
      </c>
      <c r="H66" s="23">
        <v>96.84</v>
      </c>
      <c r="I66" s="23">
        <v>96.84</v>
      </c>
      <c r="J66" s="23">
        <v>96.84</v>
      </c>
      <c r="K66" s="23">
        <v>96.84</v>
      </c>
      <c r="L66" s="23">
        <v>96.84</v>
      </c>
      <c r="M66" s="23">
        <v>726.84</v>
      </c>
      <c r="N66" s="23">
        <v>726.84</v>
      </c>
    </row>
    <row r="67" spans="1:14" x14ac:dyDescent="0.25">
      <c r="A67" t="s">
        <v>79</v>
      </c>
      <c r="B67" s="23">
        <v>1</v>
      </c>
      <c r="C67" s="23">
        <v>0</v>
      </c>
      <c r="D67" s="23">
        <v>0</v>
      </c>
      <c r="E67" s="23">
        <v>0</v>
      </c>
      <c r="F67" s="23">
        <v>0</v>
      </c>
      <c r="G67" s="23">
        <v>1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6</v>
      </c>
      <c r="N67" s="23">
        <v>0</v>
      </c>
    </row>
    <row r="68" spans="1:14" x14ac:dyDescent="0.25">
      <c r="A68" t="s">
        <v>80</v>
      </c>
      <c r="J68" s="21">
        <v>1050</v>
      </c>
      <c r="K68" s="21">
        <v>1212</v>
      </c>
      <c r="L68" s="21">
        <v>1278</v>
      </c>
      <c r="M68" s="21">
        <v>957</v>
      </c>
      <c r="N68" s="21">
        <v>1006</v>
      </c>
    </row>
    <row r="69" spans="1:14" x14ac:dyDescent="0.25">
      <c r="A69" t="s">
        <v>81</v>
      </c>
      <c r="J69" s="21">
        <f>J68*0.75</f>
        <v>787.5</v>
      </c>
      <c r="K69" s="21">
        <f t="shared" ref="K69:N69" si="0">K68*0.75</f>
        <v>909</v>
      </c>
      <c r="L69" s="21">
        <f t="shared" si="0"/>
        <v>958.5</v>
      </c>
      <c r="M69" s="21">
        <f t="shared" si="0"/>
        <v>717.75</v>
      </c>
      <c r="N69" s="21">
        <f t="shared" si="0"/>
        <v>754.5</v>
      </c>
    </row>
    <row r="72" spans="1:14" x14ac:dyDescent="0.25">
      <c r="A72" s="5" t="s">
        <v>82</v>
      </c>
      <c r="B72" s="27">
        <v>2010</v>
      </c>
      <c r="C72" s="27">
        <v>2011</v>
      </c>
      <c r="D72" s="27">
        <v>2012</v>
      </c>
      <c r="E72" s="27">
        <v>2013</v>
      </c>
      <c r="F72" s="27">
        <v>2014</v>
      </c>
      <c r="G72" s="27">
        <v>2015</v>
      </c>
      <c r="H72" s="27">
        <v>2016</v>
      </c>
      <c r="I72" s="27">
        <v>2017</v>
      </c>
      <c r="J72" s="27">
        <v>2018</v>
      </c>
      <c r="K72" s="27">
        <v>2019</v>
      </c>
      <c r="L72" s="27">
        <v>2020</v>
      </c>
      <c r="M72" s="27">
        <v>2021</v>
      </c>
      <c r="N72" s="27">
        <v>2022</v>
      </c>
    </row>
    <row r="73" spans="1:14" x14ac:dyDescent="0.25">
      <c r="A73" t="s">
        <v>47</v>
      </c>
      <c r="J73" s="23">
        <v>75.83</v>
      </c>
      <c r="K73" s="23">
        <v>0</v>
      </c>
      <c r="L73" s="23">
        <v>4.75</v>
      </c>
      <c r="M73" s="23">
        <v>256.62</v>
      </c>
      <c r="N73" s="23">
        <v>0</v>
      </c>
    </row>
    <row r="74" spans="1:14" x14ac:dyDescent="0.25">
      <c r="A74" t="s">
        <v>48</v>
      </c>
      <c r="J74" s="23">
        <v>75.83</v>
      </c>
      <c r="K74" s="23">
        <v>75.83</v>
      </c>
      <c r="L74" s="23">
        <v>80.58</v>
      </c>
      <c r="M74" s="23">
        <v>337.2</v>
      </c>
      <c r="N74" s="23">
        <v>334.18</v>
      </c>
    </row>
    <row r="75" spans="1:14" x14ac:dyDescent="0.25">
      <c r="A75" t="s">
        <v>79</v>
      </c>
      <c r="J75">
        <v>1</v>
      </c>
      <c r="K75">
        <v>0</v>
      </c>
      <c r="L75">
        <v>2</v>
      </c>
      <c r="M75">
        <v>8</v>
      </c>
      <c r="N75">
        <v>0</v>
      </c>
    </row>
    <row r="76" spans="1:14" x14ac:dyDescent="0.25">
      <c r="A76" t="s">
        <v>83</v>
      </c>
      <c r="J76" s="23">
        <v>77.5</v>
      </c>
      <c r="K76" s="23">
        <v>372</v>
      </c>
      <c r="L76" s="23">
        <v>479</v>
      </c>
      <c r="M76" s="23">
        <v>471</v>
      </c>
      <c r="N76" s="23">
        <v>524</v>
      </c>
    </row>
    <row r="77" spans="1:14" x14ac:dyDescent="0.25">
      <c r="A77" t="s">
        <v>84</v>
      </c>
      <c r="J77" s="23">
        <f>J76*0.75</f>
        <v>58.125</v>
      </c>
      <c r="K77" s="23">
        <f t="shared" ref="K77:N77" si="1">K76*0.75</f>
        <v>279</v>
      </c>
      <c r="L77" s="23">
        <f t="shared" si="1"/>
        <v>359.25</v>
      </c>
      <c r="M77" s="23">
        <f t="shared" si="1"/>
        <v>353.25</v>
      </c>
      <c r="N77" s="23">
        <f t="shared" si="1"/>
        <v>393</v>
      </c>
    </row>
    <row r="79" spans="1:14" ht="18.75" x14ac:dyDescent="0.3">
      <c r="A79" s="1" t="s">
        <v>57</v>
      </c>
    </row>
    <row r="80" spans="1:14" ht="18.75" x14ac:dyDescent="0.3">
      <c r="A80" s="1"/>
    </row>
    <row r="81" spans="1:6" x14ac:dyDescent="0.25">
      <c r="A81" s="5" t="s">
        <v>85</v>
      </c>
      <c r="E81" s="5" t="s">
        <v>86</v>
      </c>
    </row>
    <row r="83" spans="1:6" x14ac:dyDescent="0.25">
      <c r="A83" s="17" t="s">
        <v>75</v>
      </c>
      <c r="B83" s="17" t="s">
        <v>59</v>
      </c>
      <c r="E83" s="17" t="s">
        <v>75</v>
      </c>
      <c r="F83" s="17" t="s">
        <v>59</v>
      </c>
    </row>
    <row r="84" spans="1:6" x14ac:dyDescent="0.25">
      <c r="A84" s="8" t="s">
        <v>62</v>
      </c>
      <c r="B84" s="23">
        <v>630</v>
      </c>
      <c r="E84" s="8" t="s">
        <v>62</v>
      </c>
      <c r="F84" s="23">
        <v>200</v>
      </c>
    </row>
    <row r="85" spans="1:6" x14ac:dyDescent="0.25">
      <c r="A85" s="8" t="s">
        <v>74</v>
      </c>
      <c r="B85" s="23">
        <v>96.84</v>
      </c>
      <c r="E85" s="8" t="s">
        <v>74</v>
      </c>
      <c r="F85" s="23">
        <v>3.31</v>
      </c>
    </row>
    <row r="86" spans="1:6" x14ac:dyDescent="0.25">
      <c r="A86" s="8" t="s">
        <v>72</v>
      </c>
      <c r="B86" s="23">
        <v>76.7</v>
      </c>
      <c r="E86" s="8" t="s">
        <v>87</v>
      </c>
      <c r="F86" s="23">
        <v>77.959999999999994</v>
      </c>
    </row>
    <row r="87" spans="1:6" x14ac:dyDescent="0.25">
      <c r="A87" s="25" t="s">
        <v>4</v>
      </c>
      <c r="B87" s="139">
        <v>803.54000000000008</v>
      </c>
      <c r="E87" s="8" t="s">
        <v>70</v>
      </c>
      <c r="F87" s="23">
        <v>3.88</v>
      </c>
    </row>
    <row r="88" spans="1:6" x14ac:dyDescent="0.25">
      <c r="E88" s="8" t="s">
        <v>71</v>
      </c>
      <c r="F88" s="23">
        <v>49.4</v>
      </c>
    </row>
    <row r="89" spans="1:6" x14ac:dyDescent="0.25">
      <c r="E89" s="25" t="s">
        <v>4</v>
      </c>
      <c r="F89" s="139">
        <v>334.54999999999995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39997558519241921"/>
    <pageSetUpPr autoPageBreaks="0"/>
  </sheetPr>
  <dimension ref="A1:K106"/>
  <sheetViews>
    <sheetView tabSelected="1" workbookViewId="0">
      <selection activeCell="C2" sqref="C2"/>
    </sheetView>
  </sheetViews>
  <sheetFormatPr defaultRowHeight="15" x14ac:dyDescent="0.25"/>
  <cols>
    <col min="1" max="1" width="50" bestFit="1" customWidth="1"/>
    <col min="2" max="2" width="35.5703125" bestFit="1" customWidth="1"/>
    <col min="3" max="3" width="36.7109375" bestFit="1" customWidth="1"/>
    <col min="4" max="4" width="16.85546875" bestFit="1" customWidth="1"/>
    <col min="5" max="5" width="11" bestFit="1" customWidth="1"/>
    <col min="11" max="11" width="9.5703125" bestFit="1" customWidth="1"/>
  </cols>
  <sheetData>
    <row r="1" spans="1:9" ht="18.75" x14ac:dyDescent="0.3">
      <c r="A1" s="1" t="s">
        <v>1</v>
      </c>
      <c r="E1" s="170" t="s">
        <v>88</v>
      </c>
      <c r="F1" s="171"/>
      <c r="G1" s="171"/>
      <c r="H1" s="171"/>
      <c r="I1" s="171"/>
    </row>
    <row r="2" spans="1:9" x14ac:dyDescent="0.25">
      <c r="A2" s="2" t="s">
        <v>0</v>
      </c>
    </row>
    <row r="4" spans="1:9" ht="18.75" x14ac:dyDescent="0.3">
      <c r="A4" s="1" t="s">
        <v>89</v>
      </c>
    </row>
    <row r="6" spans="1:9" x14ac:dyDescent="0.25">
      <c r="A6" s="30" t="s">
        <v>95</v>
      </c>
      <c r="B6" s="30" t="s">
        <v>93</v>
      </c>
      <c r="C6" s="30" t="s">
        <v>94</v>
      </c>
    </row>
    <row r="7" spans="1:9" x14ac:dyDescent="0.25">
      <c r="A7" s="8" t="s">
        <v>3</v>
      </c>
      <c r="B7" s="4">
        <v>551440194.63999999</v>
      </c>
      <c r="C7" s="4">
        <v>1574465339.6500003</v>
      </c>
      <c r="D7" s="47"/>
    </row>
    <row r="8" spans="1:9" x14ac:dyDescent="0.25">
      <c r="A8" s="8" t="s">
        <v>2</v>
      </c>
      <c r="B8" s="4">
        <v>655730637.51999998</v>
      </c>
      <c r="C8" s="4">
        <v>1444719603.3199999</v>
      </c>
      <c r="D8" s="47"/>
    </row>
    <row r="9" spans="1:9" x14ac:dyDescent="0.25">
      <c r="A9" s="227" t="s">
        <v>493</v>
      </c>
      <c r="B9" s="4">
        <v>2482825986.0900006</v>
      </c>
      <c r="C9" s="4">
        <v>817415466.24000025</v>
      </c>
      <c r="D9" s="47"/>
    </row>
    <row r="10" spans="1:9" x14ac:dyDescent="0.25">
      <c r="A10" s="8" t="s">
        <v>92</v>
      </c>
      <c r="B10" s="4">
        <v>976420732.74999976</v>
      </c>
      <c r="C10" s="4">
        <v>205565508.00999999</v>
      </c>
      <c r="D10" s="47"/>
    </row>
    <row r="11" spans="1:9" x14ac:dyDescent="0.25">
      <c r="A11" s="8" t="s">
        <v>91</v>
      </c>
      <c r="B11" s="4">
        <v>171231576.31</v>
      </c>
      <c r="C11" s="4">
        <v>59116789.93</v>
      </c>
      <c r="D11" s="47"/>
    </row>
    <row r="12" spans="1:9" x14ac:dyDescent="0.25">
      <c r="A12" s="29" t="s">
        <v>4</v>
      </c>
      <c r="B12" s="126">
        <v>4837649127.3100004</v>
      </c>
      <c r="C12" s="126">
        <v>4101282707.1500006</v>
      </c>
      <c r="D12" s="47"/>
    </row>
    <row r="14" spans="1:9" ht="18.75" x14ac:dyDescent="0.3">
      <c r="A14" s="31" t="s">
        <v>96</v>
      </c>
    </row>
    <row r="16" spans="1:9" x14ac:dyDescent="0.25">
      <c r="A16" s="30" t="s">
        <v>97</v>
      </c>
      <c r="B16" s="30" t="s">
        <v>93</v>
      </c>
      <c r="C16" s="30" t="s">
        <v>94</v>
      </c>
    </row>
    <row r="17" spans="1:6" x14ac:dyDescent="0.25">
      <c r="A17" s="8" t="s">
        <v>31</v>
      </c>
      <c r="B17" s="4">
        <v>306827645.69000006</v>
      </c>
      <c r="C17" s="4">
        <v>833728612.30999994</v>
      </c>
      <c r="D17" s="47"/>
      <c r="F17" s="47"/>
    </row>
    <row r="18" spans="1:6" x14ac:dyDescent="0.25">
      <c r="A18" s="8" t="s">
        <v>13</v>
      </c>
      <c r="B18" s="4">
        <v>1375669340.25</v>
      </c>
      <c r="C18" s="4">
        <v>653934301.71000004</v>
      </c>
      <c r="D18" s="47"/>
      <c r="F18" s="47"/>
    </row>
    <row r="19" spans="1:6" x14ac:dyDescent="0.25">
      <c r="A19" s="8" t="s">
        <v>26</v>
      </c>
      <c r="B19" s="4">
        <v>228229468.84</v>
      </c>
      <c r="C19" s="4">
        <v>548205586.6099999</v>
      </c>
      <c r="D19" s="47"/>
      <c r="F19" s="47"/>
    </row>
    <row r="20" spans="1:6" x14ac:dyDescent="0.25">
      <c r="A20" s="8" t="s">
        <v>17</v>
      </c>
      <c r="B20" s="4">
        <v>81483872.410000011</v>
      </c>
      <c r="C20" s="4">
        <v>244447154.51999998</v>
      </c>
      <c r="D20" s="47"/>
      <c r="F20" s="47"/>
    </row>
    <row r="21" spans="1:6" x14ac:dyDescent="0.25">
      <c r="A21" s="8" t="s">
        <v>5</v>
      </c>
      <c r="B21" s="4">
        <v>0</v>
      </c>
      <c r="C21" s="4">
        <v>201635892.75999999</v>
      </c>
      <c r="D21" s="47"/>
      <c r="F21" s="47"/>
    </row>
    <row r="22" spans="1:6" x14ac:dyDescent="0.25">
      <c r="A22" s="8" t="s">
        <v>32</v>
      </c>
      <c r="B22" s="4">
        <v>278687119.31999999</v>
      </c>
      <c r="C22" s="4">
        <v>152611382.06</v>
      </c>
      <c r="D22" s="47"/>
      <c r="F22" s="47"/>
    </row>
    <row r="23" spans="1:6" x14ac:dyDescent="0.25">
      <c r="A23" s="8" t="s">
        <v>28</v>
      </c>
      <c r="B23" s="4">
        <v>256198621.72</v>
      </c>
      <c r="C23" s="4">
        <v>147979787.69</v>
      </c>
      <c r="D23" s="47"/>
      <c r="F23" s="47"/>
    </row>
    <row r="24" spans="1:6" x14ac:dyDescent="0.25">
      <c r="A24" s="8" t="s">
        <v>24</v>
      </c>
      <c r="B24" s="4">
        <v>46913140.020000003</v>
      </c>
      <c r="C24" s="4">
        <v>135308989.18000001</v>
      </c>
      <c r="D24" s="47"/>
      <c r="F24" s="47"/>
    </row>
    <row r="25" spans="1:6" x14ac:dyDescent="0.25">
      <c r="A25" s="8" t="s">
        <v>15</v>
      </c>
      <c r="B25" s="4">
        <v>0</v>
      </c>
      <c r="C25" s="4">
        <v>132345000</v>
      </c>
      <c r="D25" s="47"/>
      <c r="F25" s="47"/>
    </row>
    <row r="26" spans="1:6" x14ac:dyDescent="0.25">
      <c r="A26" s="8" t="s">
        <v>27</v>
      </c>
      <c r="B26" s="4">
        <v>252597490.55000001</v>
      </c>
      <c r="C26" s="4">
        <v>117900265.05000001</v>
      </c>
      <c r="D26" s="47"/>
      <c r="F26" s="47"/>
    </row>
    <row r="27" spans="1:6" x14ac:dyDescent="0.25">
      <c r="A27" s="8" t="s">
        <v>18</v>
      </c>
      <c r="B27" s="4">
        <v>106871027.47</v>
      </c>
      <c r="C27" s="4">
        <v>99122550.969999999</v>
      </c>
      <c r="D27" s="47"/>
      <c r="F27" s="47"/>
    </row>
    <row r="28" spans="1:6" x14ac:dyDescent="0.25">
      <c r="A28" s="8" t="s">
        <v>33</v>
      </c>
      <c r="B28" s="4">
        <v>936577998.46000016</v>
      </c>
      <c r="C28" s="4">
        <v>98084441.549999997</v>
      </c>
      <c r="D28" s="47"/>
      <c r="F28" s="47"/>
    </row>
    <row r="29" spans="1:6" x14ac:dyDescent="0.25">
      <c r="A29" s="8" t="s">
        <v>7</v>
      </c>
      <c r="B29" s="4">
        <v>25859581.66</v>
      </c>
      <c r="C29" s="4">
        <v>97470384.030000001</v>
      </c>
      <c r="D29" s="47"/>
      <c r="F29" s="47"/>
    </row>
    <row r="30" spans="1:6" x14ac:dyDescent="0.25">
      <c r="A30" s="8" t="s">
        <v>10</v>
      </c>
      <c r="B30" s="4">
        <v>79068217.890000001</v>
      </c>
      <c r="C30" s="4">
        <v>85116656.199999988</v>
      </c>
      <c r="D30" s="47"/>
      <c r="F30" s="47"/>
    </row>
    <row r="31" spans="1:6" x14ac:dyDescent="0.25">
      <c r="A31" s="8" t="s">
        <v>16</v>
      </c>
      <c r="B31" s="4">
        <v>0</v>
      </c>
      <c r="C31" s="4">
        <v>73356448.909999996</v>
      </c>
      <c r="D31" s="47"/>
      <c r="F31" s="47"/>
    </row>
    <row r="32" spans="1:6" x14ac:dyDescent="0.25">
      <c r="A32" s="8" t="s">
        <v>29</v>
      </c>
      <c r="B32" s="4">
        <v>84122305.129999995</v>
      </c>
      <c r="C32" s="4">
        <v>64260634.710000001</v>
      </c>
      <c r="D32" s="47"/>
      <c r="F32" s="47"/>
    </row>
    <row r="33" spans="1:6" x14ac:dyDescent="0.25">
      <c r="A33" s="8" t="s">
        <v>14</v>
      </c>
      <c r="B33" s="4">
        <v>108710694.40000001</v>
      </c>
      <c r="C33" s="4">
        <v>60571421.339999996</v>
      </c>
      <c r="D33" s="47"/>
      <c r="F33" s="47"/>
    </row>
    <row r="34" spans="1:6" x14ac:dyDescent="0.25">
      <c r="A34" s="8" t="s">
        <v>19</v>
      </c>
      <c r="B34" s="4">
        <v>56700000</v>
      </c>
      <c r="C34" s="4">
        <v>58358287.909999996</v>
      </c>
      <c r="D34" s="47"/>
      <c r="F34" s="47"/>
    </row>
    <row r="35" spans="1:6" x14ac:dyDescent="0.25">
      <c r="A35" s="8" t="s">
        <v>23</v>
      </c>
      <c r="B35" s="4">
        <v>9604442.6799999997</v>
      </c>
      <c r="C35" s="4">
        <v>47535624.449999996</v>
      </c>
      <c r="D35" s="47"/>
      <c r="F35" s="47"/>
    </row>
    <row r="36" spans="1:6" x14ac:dyDescent="0.25">
      <c r="A36" s="8" t="s">
        <v>30</v>
      </c>
      <c r="B36" s="4">
        <v>300232392.85000002</v>
      </c>
      <c r="C36" s="4">
        <v>40495579.869999997</v>
      </c>
      <c r="D36" s="47"/>
      <c r="F36" s="47"/>
    </row>
    <row r="37" spans="1:6" x14ac:dyDescent="0.25">
      <c r="A37" s="8" t="s">
        <v>22</v>
      </c>
      <c r="B37" s="4">
        <v>58762287.370000005</v>
      </c>
      <c r="C37" s="4">
        <v>40386283.75</v>
      </c>
      <c r="D37" s="47"/>
      <c r="F37" s="47"/>
    </row>
    <row r="38" spans="1:6" x14ac:dyDescent="0.25">
      <c r="A38" s="8" t="s">
        <v>25</v>
      </c>
      <c r="B38" s="4">
        <v>33452691.759999998</v>
      </c>
      <c r="C38" s="4">
        <v>32391826.899999999</v>
      </c>
      <c r="D38" s="47"/>
      <c r="F38" s="47"/>
    </row>
    <row r="39" spans="1:6" x14ac:dyDescent="0.25">
      <c r="A39" s="8" t="s">
        <v>11</v>
      </c>
      <c r="B39" s="4">
        <v>42175717.5</v>
      </c>
      <c r="C39" s="4">
        <v>32349827.530000001</v>
      </c>
      <c r="D39" s="47"/>
      <c r="F39" s="47"/>
    </row>
    <row r="40" spans="1:6" x14ac:dyDescent="0.25">
      <c r="A40" s="8" t="s">
        <v>9</v>
      </c>
      <c r="B40" s="4">
        <v>0.01</v>
      </c>
      <c r="C40" s="4">
        <v>23968478.809999999</v>
      </c>
      <c r="D40" s="47"/>
      <c r="F40" s="47"/>
    </row>
    <row r="41" spans="1:6" x14ac:dyDescent="0.25">
      <c r="A41" s="8" t="s">
        <v>36</v>
      </c>
      <c r="B41" s="4">
        <v>31500000</v>
      </c>
      <c r="C41" s="4">
        <v>21280000</v>
      </c>
      <c r="D41" s="47"/>
      <c r="F41" s="47"/>
    </row>
    <row r="42" spans="1:6" x14ac:dyDescent="0.25">
      <c r="A42" s="8" t="s">
        <v>35</v>
      </c>
      <c r="B42" s="4">
        <v>0</v>
      </c>
      <c r="C42" s="4">
        <v>16000000</v>
      </c>
      <c r="D42" s="47"/>
      <c r="F42" s="47"/>
    </row>
    <row r="43" spans="1:6" x14ac:dyDescent="0.25">
      <c r="A43" s="8" t="s">
        <v>20</v>
      </c>
      <c r="B43" s="4">
        <v>7608920.3399999989</v>
      </c>
      <c r="C43" s="4">
        <v>13728867.439999999</v>
      </c>
      <c r="D43" s="47"/>
      <c r="F43" s="47"/>
    </row>
    <row r="44" spans="1:6" x14ac:dyDescent="0.25">
      <c r="A44" s="8" t="s">
        <v>6</v>
      </c>
      <c r="B44" s="4">
        <v>36470612.549999997</v>
      </c>
      <c r="C44" s="4">
        <v>8766859.7300000004</v>
      </c>
      <c r="D44" s="47"/>
      <c r="F44" s="47"/>
    </row>
    <row r="45" spans="1:6" x14ac:dyDescent="0.25">
      <c r="A45" s="8" t="s">
        <v>37</v>
      </c>
      <c r="B45" s="4">
        <v>23117948.879999999</v>
      </c>
      <c r="C45" s="4">
        <v>6088216.3499999996</v>
      </c>
      <c r="D45" s="47"/>
      <c r="F45" s="47"/>
    </row>
    <row r="46" spans="1:6" x14ac:dyDescent="0.25">
      <c r="A46" s="8" t="s">
        <v>12</v>
      </c>
      <c r="B46" s="4">
        <v>0.23</v>
      </c>
      <c r="C46" s="4">
        <v>5787127.5099999998</v>
      </c>
      <c r="D46" s="47"/>
      <c r="F46" s="47"/>
    </row>
    <row r="47" spans="1:6" x14ac:dyDescent="0.25">
      <c r="A47" s="8" t="s">
        <v>34</v>
      </c>
      <c r="B47" s="4">
        <v>20159179.280000001</v>
      </c>
      <c r="C47" s="4">
        <v>5590820.7199999997</v>
      </c>
      <c r="D47" s="47"/>
      <c r="F47" s="47"/>
    </row>
    <row r="48" spans="1:6" x14ac:dyDescent="0.25">
      <c r="A48" s="8" t="s">
        <v>8</v>
      </c>
      <c r="B48" s="4">
        <v>50048410.050000004</v>
      </c>
      <c r="C48" s="4">
        <v>1873273.08</v>
      </c>
      <c r="D48" s="47"/>
      <c r="F48" s="47"/>
    </row>
    <row r="49" spans="1:6" x14ac:dyDescent="0.25">
      <c r="A49" s="8" t="s">
        <v>21</v>
      </c>
      <c r="B49" s="4">
        <v>0</v>
      </c>
      <c r="C49" s="4">
        <v>602123.5</v>
      </c>
      <c r="D49" s="47"/>
      <c r="F49" s="47"/>
    </row>
    <row r="50" spans="1:6" x14ac:dyDescent="0.25">
      <c r="A50" s="29" t="s">
        <v>4</v>
      </c>
      <c r="B50" s="126">
        <v>4837649127.3100014</v>
      </c>
      <c r="C50" s="126">
        <v>4101282707.1500001</v>
      </c>
      <c r="F50" s="47"/>
    </row>
    <row r="52" spans="1:6" ht="18.75" x14ac:dyDescent="0.3">
      <c r="A52" s="31" t="s">
        <v>98</v>
      </c>
    </row>
    <row r="54" spans="1:6" x14ac:dyDescent="0.25">
      <c r="A54" s="30" t="s">
        <v>109</v>
      </c>
      <c r="B54" s="30" t="s">
        <v>93</v>
      </c>
      <c r="C54" s="30" t="s">
        <v>94</v>
      </c>
    </row>
    <row r="55" spans="1:6" x14ac:dyDescent="0.25">
      <c r="A55" s="8" t="s">
        <v>99</v>
      </c>
      <c r="B55" s="4">
        <v>1013459832.08</v>
      </c>
      <c r="C55" s="4">
        <v>1820296928.9699996</v>
      </c>
    </row>
    <row r="56" spans="1:6" x14ac:dyDescent="0.25">
      <c r="A56" s="8" t="s">
        <v>100</v>
      </c>
      <c r="B56" s="4">
        <v>2848858578.5700006</v>
      </c>
      <c r="C56" s="4">
        <v>925056234.37</v>
      </c>
    </row>
    <row r="57" spans="1:6" x14ac:dyDescent="0.25">
      <c r="A57" s="8" t="s">
        <v>101</v>
      </c>
      <c r="B57" s="4">
        <v>0</v>
      </c>
      <c r="C57" s="4">
        <v>597396669.80000007</v>
      </c>
    </row>
    <row r="58" spans="1:6" x14ac:dyDescent="0.25">
      <c r="A58" s="8" t="s">
        <v>102</v>
      </c>
      <c r="B58" s="4">
        <v>18732730.760000002</v>
      </c>
      <c r="C58" s="4">
        <v>248152085.23000002</v>
      </c>
    </row>
    <row r="59" spans="1:6" x14ac:dyDescent="0.25">
      <c r="A59" s="8" t="s">
        <v>104</v>
      </c>
      <c r="B59" s="4">
        <v>781619716.58000004</v>
      </c>
      <c r="C59" s="4">
        <v>167732904.75999999</v>
      </c>
    </row>
    <row r="60" spans="1:6" x14ac:dyDescent="0.25">
      <c r="A60" s="8" t="s">
        <v>103</v>
      </c>
      <c r="B60" s="4">
        <v>169065000</v>
      </c>
      <c r="C60" s="4">
        <v>147255766.63999999</v>
      </c>
    </row>
    <row r="61" spans="1:6" x14ac:dyDescent="0.25">
      <c r="A61" s="8" t="s">
        <v>105</v>
      </c>
      <c r="B61" s="4">
        <v>0</v>
      </c>
      <c r="C61" s="4">
        <v>98550038.859999999</v>
      </c>
    </row>
    <row r="62" spans="1:6" x14ac:dyDescent="0.25">
      <c r="A62" s="8" t="s">
        <v>106</v>
      </c>
      <c r="B62" s="4">
        <v>5600000</v>
      </c>
      <c r="C62" s="4">
        <v>81584454.409999996</v>
      </c>
    </row>
    <row r="63" spans="1:6" x14ac:dyDescent="0.25">
      <c r="A63" s="8" t="s">
        <v>107</v>
      </c>
      <c r="B63" s="4">
        <v>313269.32</v>
      </c>
      <c r="C63" s="4">
        <v>15181307.68</v>
      </c>
    </row>
    <row r="64" spans="1:6" x14ac:dyDescent="0.25">
      <c r="A64" s="8" t="s">
        <v>108</v>
      </c>
      <c r="B64" s="4">
        <v>0</v>
      </c>
      <c r="C64" s="4">
        <v>76316.429999999993</v>
      </c>
    </row>
    <row r="65" spans="1:11" x14ac:dyDescent="0.25">
      <c r="A65" s="29" t="s">
        <v>4</v>
      </c>
      <c r="B65" s="126">
        <v>4837649127.3100014</v>
      </c>
      <c r="C65" s="126">
        <v>4101282707.1499987</v>
      </c>
    </row>
    <row r="67" spans="1:11" ht="18.75" x14ac:dyDescent="0.3">
      <c r="A67" s="31" t="s">
        <v>110</v>
      </c>
    </row>
    <row r="69" spans="1:11" x14ac:dyDescent="0.25">
      <c r="A69" s="32"/>
      <c r="B69" s="33">
        <v>41609</v>
      </c>
      <c r="C69" s="33">
        <v>41974</v>
      </c>
      <c r="D69" s="33">
        <v>42339</v>
      </c>
      <c r="E69" s="33">
        <v>42705</v>
      </c>
      <c r="F69" s="33">
        <v>43070</v>
      </c>
      <c r="G69" s="33">
        <v>43435</v>
      </c>
      <c r="H69" s="33">
        <v>43800</v>
      </c>
      <c r="I69" s="34">
        <v>44166</v>
      </c>
      <c r="J69" s="34">
        <v>44531</v>
      </c>
      <c r="K69" s="34">
        <v>44896</v>
      </c>
    </row>
    <row r="70" spans="1:11" x14ac:dyDescent="0.25">
      <c r="A70" s="32" t="s">
        <v>111</v>
      </c>
      <c r="B70" s="35">
        <v>4099.16</v>
      </c>
      <c r="C70" s="35">
        <v>5282.85</v>
      </c>
      <c r="D70" s="35">
        <v>5858.6235084099999</v>
      </c>
      <c r="E70" s="35">
        <v>6073.842798059999</v>
      </c>
      <c r="F70" s="35">
        <v>7612.1998872899994</v>
      </c>
      <c r="G70" s="35">
        <v>8004</v>
      </c>
      <c r="H70" s="35">
        <v>8257</v>
      </c>
      <c r="I70" s="35">
        <v>7418</v>
      </c>
      <c r="J70" s="35">
        <v>8231</v>
      </c>
      <c r="K70" s="35">
        <v>8939</v>
      </c>
    </row>
    <row r="71" spans="1:11" x14ac:dyDescent="0.25">
      <c r="A71" s="32" t="s">
        <v>50</v>
      </c>
      <c r="B71" s="35">
        <v>2463</v>
      </c>
      <c r="C71" s="35">
        <v>3129</v>
      </c>
      <c r="D71" s="35">
        <v>3756</v>
      </c>
      <c r="E71" s="35">
        <v>3887</v>
      </c>
      <c r="F71" s="35">
        <v>3862</v>
      </c>
      <c r="G71" s="35">
        <v>4256</v>
      </c>
      <c r="H71" s="35">
        <v>4486</v>
      </c>
      <c r="I71" s="35">
        <v>3755</v>
      </c>
      <c r="J71" s="35">
        <v>3872</v>
      </c>
      <c r="K71" s="35">
        <v>4101</v>
      </c>
    </row>
    <row r="72" spans="1:11" x14ac:dyDescent="0.25">
      <c r="A72" s="32" t="s">
        <v>112</v>
      </c>
      <c r="B72" s="35">
        <v>334.6</v>
      </c>
      <c r="C72" s="35">
        <v>435.40999999999997</v>
      </c>
      <c r="D72" s="35">
        <v>692.26</v>
      </c>
      <c r="E72" s="35">
        <v>1605.1894615384615</v>
      </c>
      <c r="F72" s="35">
        <v>1975.8794615384618</v>
      </c>
      <c r="G72" s="35">
        <v>1614.5494615384619</v>
      </c>
      <c r="H72" s="35">
        <v>2322.1050000000005</v>
      </c>
      <c r="I72" s="36">
        <v>3316.0050000000001</v>
      </c>
      <c r="J72" s="36">
        <v>3117.3249999999998</v>
      </c>
      <c r="K72" s="36">
        <v>3151.605</v>
      </c>
    </row>
    <row r="73" spans="1:11" ht="26.25" x14ac:dyDescent="0.25">
      <c r="A73" s="49" t="s">
        <v>162</v>
      </c>
      <c r="B73" s="35">
        <f t="shared" ref="B73:J73" si="0">0.8*B71</f>
        <v>1970.4</v>
      </c>
      <c r="C73" s="35">
        <f t="shared" si="0"/>
        <v>2503.2000000000003</v>
      </c>
      <c r="D73" s="35">
        <f t="shared" si="0"/>
        <v>3004.8</v>
      </c>
      <c r="E73" s="35">
        <f t="shared" si="0"/>
        <v>3109.6000000000004</v>
      </c>
      <c r="F73" s="35">
        <f t="shared" si="0"/>
        <v>3089.6000000000004</v>
      </c>
      <c r="G73" s="35">
        <f t="shared" si="0"/>
        <v>3404.8</v>
      </c>
      <c r="H73" s="35">
        <f t="shared" si="0"/>
        <v>3588.8</v>
      </c>
      <c r="I73" s="35">
        <f t="shared" si="0"/>
        <v>3004</v>
      </c>
      <c r="J73" s="35">
        <f t="shared" si="0"/>
        <v>3097.6000000000004</v>
      </c>
      <c r="K73" s="35">
        <f>K71*0.9</f>
        <v>3690.9</v>
      </c>
    </row>
    <row r="74" spans="1:11" x14ac:dyDescent="0.25">
      <c r="A74" s="32" t="s">
        <v>113</v>
      </c>
      <c r="B74" s="37">
        <f t="shared" ref="B74:K74" si="1">B72/B71</f>
        <v>0.13585058871295169</v>
      </c>
      <c r="C74" s="37">
        <f t="shared" si="1"/>
        <v>0.13915308405241289</v>
      </c>
      <c r="D74" s="37">
        <f t="shared" si="1"/>
        <v>0.18430777422790201</v>
      </c>
      <c r="E74" s="37">
        <f t="shared" si="1"/>
        <v>0.41296358670914884</v>
      </c>
      <c r="F74" s="37">
        <f t="shared" si="1"/>
        <v>0.51162078237660846</v>
      </c>
      <c r="G74" s="37">
        <f t="shared" si="1"/>
        <v>0.3793584261133604</v>
      </c>
      <c r="H74" s="37">
        <f t="shared" si="1"/>
        <v>0.51763374944271079</v>
      </c>
      <c r="I74" s="37">
        <f t="shared" si="1"/>
        <v>0.88309054593874836</v>
      </c>
      <c r="J74" s="37">
        <f t="shared" si="1"/>
        <v>0.80509426652892557</v>
      </c>
      <c r="K74" s="37">
        <f t="shared" si="1"/>
        <v>0.76849670811997073</v>
      </c>
    </row>
    <row r="76" spans="1:11" ht="18.75" x14ac:dyDescent="0.3">
      <c r="A76" s="31" t="s">
        <v>114</v>
      </c>
    </row>
    <row r="77" spans="1:11" ht="18.75" x14ac:dyDescent="0.3">
      <c r="A77" s="31"/>
    </row>
    <row r="78" spans="1:11" x14ac:dyDescent="0.25">
      <c r="A78" s="30" t="s">
        <v>95</v>
      </c>
      <c r="B78" s="30" t="s">
        <v>179</v>
      </c>
    </row>
    <row r="79" spans="1:11" x14ac:dyDescent="0.25">
      <c r="A79" s="53" t="s">
        <v>2</v>
      </c>
      <c r="B79" s="54">
        <f>B80+B81</f>
        <v>2100450240.8400002</v>
      </c>
    </row>
    <row r="80" spans="1:11" x14ac:dyDescent="0.25">
      <c r="A80" s="55" t="s">
        <v>336</v>
      </c>
      <c r="B80" s="28">
        <v>1196760927.6000001</v>
      </c>
    </row>
    <row r="81" spans="1:2" x14ac:dyDescent="0.25">
      <c r="A81" s="55" t="s">
        <v>337</v>
      </c>
      <c r="B81" s="28">
        <v>903689313.24000001</v>
      </c>
    </row>
    <row r="82" spans="1:2" x14ac:dyDescent="0.25">
      <c r="A82" s="53" t="s">
        <v>3</v>
      </c>
      <c r="B82" s="54">
        <f>B83+B84</f>
        <v>2125905534.2900004</v>
      </c>
    </row>
    <row r="83" spans="1:2" x14ac:dyDescent="0.25">
      <c r="A83" s="55" t="s">
        <v>336</v>
      </c>
      <c r="B83" s="28">
        <v>1109364644.1900003</v>
      </c>
    </row>
    <row r="84" spans="1:2" x14ac:dyDescent="0.25">
      <c r="A84" s="55" t="s">
        <v>337</v>
      </c>
      <c r="B84" s="28">
        <v>1016540890.1</v>
      </c>
    </row>
    <row r="85" spans="1:2" x14ac:dyDescent="0.25">
      <c r="A85" s="53" t="s">
        <v>90</v>
      </c>
      <c r="B85" s="54">
        <f>B86+B87</f>
        <v>3300241452.3299999</v>
      </c>
    </row>
    <row r="86" spans="1:2" x14ac:dyDescent="0.25">
      <c r="A86" s="55" t="s">
        <v>336</v>
      </c>
      <c r="B86" s="28">
        <v>1547544640.6900003</v>
      </c>
    </row>
    <row r="87" spans="1:2" x14ac:dyDescent="0.25">
      <c r="A87" s="55" t="s">
        <v>337</v>
      </c>
      <c r="B87" s="28">
        <v>1752696811.6399999</v>
      </c>
    </row>
    <row r="88" spans="1:2" x14ac:dyDescent="0.25">
      <c r="A88" s="53" t="s">
        <v>91</v>
      </c>
      <c r="B88" s="54">
        <f>B89+B90</f>
        <v>230348366.23999998</v>
      </c>
    </row>
    <row r="89" spans="1:2" x14ac:dyDescent="0.25">
      <c r="A89" s="55" t="s">
        <v>336</v>
      </c>
      <c r="B89" s="28">
        <v>94951981.659999996</v>
      </c>
    </row>
    <row r="90" spans="1:2" x14ac:dyDescent="0.25">
      <c r="A90" s="55" t="s">
        <v>337</v>
      </c>
      <c r="B90" s="28">
        <v>135396384.57999998</v>
      </c>
    </row>
    <row r="91" spans="1:2" x14ac:dyDescent="0.25">
      <c r="A91" s="53" t="s">
        <v>92</v>
      </c>
      <c r="B91" s="54">
        <f>B92+B93</f>
        <v>1181986240.7599998</v>
      </c>
    </row>
    <row r="92" spans="1:2" x14ac:dyDescent="0.25">
      <c r="A92" s="55" t="s">
        <v>336</v>
      </c>
      <c r="B92" s="28">
        <v>656710324.44999981</v>
      </c>
    </row>
    <row r="93" spans="1:2" x14ac:dyDescent="0.25">
      <c r="A93" s="55" t="s">
        <v>337</v>
      </c>
      <c r="B93" s="28">
        <v>525275916.31</v>
      </c>
    </row>
    <row r="94" spans="1:2" x14ac:dyDescent="0.25">
      <c r="A94" s="29" t="s">
        <v>4</v>
      </c>
      <c r="B94" s="50">
        <f>B79+B82+B85+B88+B91</f>
        <v>8938931834.460001</v>
      </c>
    </row>
    <row r="95" spans="1:2" ht="18.75" x14ac:dyDescent="0.3">
      <c r="A95" s="31"/>
    </row>
    <row r="96" spans="1:2" ht="18.75" x14ac:dyDescent="0.3">
      <c r="A96" s="31" t="s">
        <v>115</v>
      </c>
    </row>
    <row r="98" spans="1:3" ht="15.75" x14ac:dyDescent="0.25">
      <c r="A98" s="39" t="s">
        <v>127</v>
      </c>
      <c r="B98" s="138">
        <v>4.0999999999999996</v>
      </c>
      <c r="C98" s="40" t="s">
        <v>116</v>
      </c>
    </row>
    <row r="99" spans="1:3" ht="31.5" x14ac:dyDescent="0.25">
      <c r="A99" s="39" t="s">
        <v>128</v>
      </c>
      <c r="B99" s="42">
        <v>4.8380000000000001</v>
      </c>
      <c r="C99" s="40" t="s">
        <v>116</v>
      </c>
    </row>
    <row r="100" spans="1:3" ht="15.75" x14ac:dyDescent="0.25">
      <c r="A100" s="39" t="s">
        <v>117</v>
      </c>
      <c r="B100">
        <v>330</v>
      </c>
      <c r="C100" s="41" t="s">
        <v>118</v>
      </c>
    </row>
    <row r="101" spans="1:3" ht="15.75" x14ac:dyDescent="0.25">
      <c r="A101" s="39" t="s">
        <v>119</v>
      </c>
      <c r="B101">
        <v>10.88</v>
      </c>
      <c r="C101" s="40" t="s">
        <v>120</v>
      </c>
    </row>
    <row r="102" spans="1:3" ht="15.75" x14ac:dyDescent="0.25">
      <c r="A102" s="39" t="s">
        <v>121</v>
      </c>
      <c r="B102">
        <v>14.15</v>
      </c>
      <c r="C102" s="40" t="s">
        <v>120</v>
      </c>
    </row>
    <row r="103" spans="1:3" ht="31.5" x14ac:dyDescent="0.25">
      <c r="A103" s="39" t="s">
        <v>129</v>
      </c>
      <c r="B103">
        <v>3.27</v>
      </c>
      <c r="C103" s="40" t="s">
        <v>120</v>
      </c>
    </row>
    <row r="104" spans="1:3" ht="15.75" x14ac:dyDescent="0.25">
      <c r="A104" s="39" t="s">
        <v>123</v>
      </c>
      <c r="B104">
        <v>1.97</v>
      </c>
      <c r="C104" s="40" t="s">
        <v>116</v>
      </c>
    </row>
    <row r="105" spans="1:3" ht="15.75" x14ac:dyDescent="0.25">
      <c r="A105" s="39" t="s">
        <v>124</v>
      </c>
      <c r="B105">
        <v>347</v>
      </c>
      <c r="C105" s="40" t="s">
        <v>122</v>
      </c>
    </row>
    <row r="106" spans="1:3" ht="31.5" x14ac:dyDescent="0.25">
      <c r="A106" s="39" t="s">
        <v>125</v>
      </c>
      <c r="B106">
        <v>1.62</v>
      </c>
      <c r="C106" s="40" t="s">
        <v>116</v>
      </c>
    </row>
  </sheetData>
  <mergeCells count="1">
    <mergeCell ref="E1:I1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4" tint="0.39997558519241921"/>
    <pageSetUpPr autoPageBreaks="0"/>
  </sheetPr>
  <dimension ref="A1:E84"/>
  <sheetViews>
    <sheetView topLeftCell="A59" workbookViewId="0">
      <selection activeCell="E71" sqref="E71"/>
    </sheetView>
  </sheetViews>
  <sheetFormatPr defaultRowHeight="15" x14ac:dyDescent="0.25"/>
  <cols>
    <col min="1" max="1" width="49.5703125" bestFit="1" customWidth="1"/>
    <col min="2" max="2" width="35.5703125" bestFit="1" customWidth="1"/>
    <col min="3" max="3" width="36.7109375" bestFit="1" customWidth="1"/>
    <col min="4" max="4" width="17.85546875" customWidth="1"/>
    <col min="5" max="5" width="41.42578125" bestFit="1" customWidth="1"/>
  </cols>
  <sheetData>
    <row r="1" spans="1:5" ht="18.75" x14ac:dyDescent="0.3">
      <c r="A1" s="31" t="s">
        <v>1</v>
      </c>
      <c r="E1" s="31" t="s">
        <v>88</v>
      </c>
    </row>
    <row r="2" spans="1:5" x14ac:dyDescent="0.25">
      <c r="A2" s="2" t="s">
        <v>130</v>
      </c>
    </row>
    <row r="4" spans="1:5" ht="18.75" x14ac:dyDescent="0.3">
      <c r="A4" s="1" t="s">
        <v>131</v>
      </c>
    </row>
    <row r="6" spans="1:5" x14ac:dyDescent="0.25">
      <c r="A6" s="17" t="s">
        <v>138</v>
      </c>
      <c r="B6" s="17" t="s">
        <v>93</v>
      </c>
      <c r="C6" s="17" t="s">
        <v>94</v>
      </c>
    </row>
    <row r="7" spans="1:5" x14ac:dyDescent="0.25">
      <c r="A7" s="8" t="s">
        <v>132</v>
      </c>
      <c r="B7" s="4">
        <v>1511575413.04</v>
      </c>
      <c r="C7" s="4">
        <v>1326265778.5899999</v>
      </c>
      <c r="D7" s="47"/>
    </row>
    <row r="8" spans="1:5" x14ac:dyDescent="0.25">
      <c r="A8" s="8" t="s">
        <v>133</v>
      </c>
      <c r="B8" s="4">
        <v>0</v>
      </c>
      <c r="C8" s="4">
        <v>90462441.310000002</v>
      </c>
      <c r="D8" s="47"/>
    </row>
    <row r="9" spans="1:5" x14ac:dyDescent="0.25">
      <c r="A9" s="8" t="s">
        <v>134</v>
      </c>
      <c r="B9" s="4">
        <v>3233544.46</v>
      </c>
      <c r="C9" s="4">
        <v>74866652.679999992</v>
      </c>
      <c r="D9" s="47"/>
    </row>
    <row r="10" spans="1:5" x14ac:dyDescent="0.25">
      <c r="A10" s="43" t="s">
        <v>4</v>
      </c>
      <c r="B10" s="140">
        <v>1514808957.5</v>
      </c>
      <c r="C10" s="140">
        <v>1491594872.5799999</v>
      </c>
    </row>
    <row r="12" spans="1:5" ht="18.75" x14ac:dyDescent="0.3">
      <c r="A12" s="1" t="s">
        <v>135</v>
      </c>
    </row>
    <row r="14" spans="1:5" x14ac:dyDescent="0.25">
      <c r="A14" s="17" t="s">
        <v>97</v>
      </c>
      <c r="B14" s="17" t="s">
        <v>93</v>
      </c>
      <c r="C14" s="17" t="s">
        <v>94</v>
      </c>
    </row>
    <row r="15" spans="1:5" x14ac:dyDescent="0.25">
      <c r="A15" s="8" t="s">
        <v>24</v>
      </c>
      <c r="B15" s="4">
        <v>277663507.22000003</v>
      </c>
      <c r="C15" s="4">
        <v>301323882.13</v>
      </c>
    </row>
    <row r="16" spans="1:5" x14ac:dyDescent="0.25">
      <c r="A16" s="8" t="s">
        <v>8</v>
      </c>
      <c r="B16" s="4">
        <v>42489824.710000001</v>
      </c>
      <c r="C16" s="4">
        <v>232759042.34999999</v>
      </c>
    </row>
    <row r="17" spans="1:3" x14ac:dyDescent="0.25">
      <c r="A17" s="8" t="s">
        <v>10</v>
      </c>
      <c r="B17" s="4">
        <v>222465177.83999997</v>
      </c>
      <c r="C17" s="4">
        <v>229099357.46000001</v>
      </c>
    </row>
    <row r="18" spans="1:3" x14ac:dyDescent="0.25">
      <c r="A18" s="8" t="s">
        <v>6</v>
      </c>
      <c r="B18" s="4">
        <v>37090806.909999996</v>
      </c>
      <c r="C18" s="4">
        <v>148335416.69</v>
      </c>
    </row>
    <row r="19" spans="1:3" x14ac:dyDescent="0.25">
      <c r="A19" s="8" t="s">
        <v>17</v>
      </c>
      <c r="B19" s="4">
        <v>3233544.46</v>
      </c>
      <c r="C19" s="4">
        <v>95830278.079999998</v>
      </c>
    </row>
    <row r="20" spans="1:3" x14ac:dyDescent="0.25">
      <c r="A20" s="8" t="s">
        <v>29</v>
      </c>
      <c r="B20" s="4">
        <v>125395016.03</v>
      </c>
      <c r="C20" s="4">
        <v>92917130.11999999</v>
      </c>
    </row>
    <row r="21" spans="1:3" x14ac:dyDescent="0.25">
      <c r="A21" s="8" t="s">
        <v>31</v>
      </c>
      <c r="B21" s="4">
        <v>0</v>
      </c>
      <c r="C21" s="4">
        <v>72015222.079999998</v>
      </c>
    </row>
    <row r="22" spans="1:3" x14ac:dyDescent="0.25">
      <c r="A22" s="8" t="s">
        <v>14</v>
      </c>
      <c r="B22" s="4">
        <v>24282223.880000003</v>
      </c>
      <c r="C22" s="4">
        <v>66025776.119999997</v>
      </c>
    </row>
    <row r="23" spans="1:3" x14ac:dyDescent="0.25">
      <c r="A23" s="8" t="s">
        <v>22</v>
      </c>
      <c r="B23" s="4">
        <v>91287167.629999995</v>
      </c>
      <c r="C23" s="4">
        <v>43588493.869999997</v>
      </c>
    </row>
    <row r="24" spans="1:3" x14ac:dyDescent="0.25">
      <c r="A24" s="8" t="s">
        <v>28</v>
      </c>
      <c r="B24" s="4">
        <v>29665010</v>
      </c>
      <c r="C24" s="4">
        <v>40334990</v>
      </c>
    </row>
    <row r="25" spans="1:3" x14ac:dyDescent="0.25">
      <c r="A25" s="8" t="s">
        <v>32</v>
      </c>
      <c r="B25" s="4">
        <v>287100000</v>
      </c>
      <c r="C25" s="4">
        <v>39006994.159999996</v>
      </c>
    </row>
    <row r="26" spans="1:3" x14ac:dyDescent="0.25">
      <c r="A26" s="8" t="s">
        <v>11</v>
      </c>
      <c r="B26" s="4">
        <v>4757802.51</v>
      </c>
      <c r="C26" s="4">
        <v>30942197.489999998</v>
      </c>
    </row>
    <row r="27" spans="1:3" x14ac:dyDescent="0.25">
      <c r="A27" s="8" t="s">
        <v>9</v>
      </c>
      <c r="B27" s="4">
        <v>0</v>
      </c>
      <c r="C27" s="4">
        <v>23380328.48</v>
      </c>
    </row>
    <row r="28" spans="1:3" x14ac:dyDescent="0.25">
      <c r="A28" s="8" t="s">
        <v>23</v>
      </c>
      <c r="B28" s="4">
        <v>15798189.880000001</v>
      </c>
      <c r="C28" s="4">
        <v>23214656.579999998</v>
      </c>
    </row>
    <row r="29" spans="1:3" x14ac:dyDescent="0.25">
      <c r="A29" s="8" t="s">
        <v>20</v>
      </c>
      <c r="B29" s="4">
        <v>46701420.160000004</v>
      </c>
      <c r="C29" s="4">
        <v>16288137.220000001</v>
      </c>
    </row>
    <row r="30" spans="1:3" x14ac:dyDescent="0.25">
      <c r="A30" s="8" t="s">
        <v>37</v>
      </c>
      <c r="B30" s="4">
        <v>3477865.66</v>
      </c>
      <c r="C30" s="4">
        <v>13239590.359999999</v>
      </c>
    </row>
    <row r="31" spans="1:3" x14ac:dyDescent="0.25">
      <c r="A31" s="8" t="s">
        <v>33</v>
      </c>
      <c r="B31" s="4">
        <v>27307496.84</v>
      </c>
      <c r="C31" s="4">
        <v>12561106.02</v>
      </c>
    </row>
    <row r="32" spans="1:3" x14ac:dyDescent="0.25">
      <c r="A32" s="8" t="s">
        <v>34</v>
      </c>
      <c r="B32" s="4">
        <v>1337612.3900000001</v>
      </c>
      <c r="C32" s="4">
        <v>6241401.4100000001</v>
      </c>
    </row>
    <row r="33" spans="1:3" x14ac:dyDescent="0.25">
      <c r="A33" s="8" t="s">
        <v>25</v>
      </c>
      <c r="B33" s="4">
        <v>265207000</v>
      </c>
      <c r="C33" s="4">
        <v>2093000</v>
      </c>
    </row>
    <row r="34" spans="1:3" x14ac:dyDescent="0.25">
      <c r="A34" s="8" t="s">
        <v>27</v>
      </c>
      <c r="B34" s="4">
        <v>8809348.5199999996</v>
      </c>
      <c r="C34" s="4">
        <v>1190651.48</v>
      </c>
    </row>
    <row r="35" spans="1:3" x14ac:dyDescent="0.25">
      <c r="A35" s="8" t="s">
        <v>5</v>
      </c>
      <c r="B35" s="4">
        <v>739942.86</v>
      </c>
      <c r="C35" s="4">
        <v>842972.89</v>
      </c>
    </row>
    <row r="36" spans="1:3" x14ac:dyDescent="0.25">
      <c r="A36" s="8" t="s">
        <v>136</v>
      </c>
      <c r="B36" s="4">
        <v>0</v>
      </c>
      <c r="C36" s="4">
        <v>364247.59</v>
      </c>
    </row>
    <row r="37" spans="1:3" x14ac:dyDescent="0.25">
      <c r="A37" s="43" t="s">
        <v>4</v>
      </c>
      <c r="B37" s="140">
        <v>1514808957.4999998</v>
      </c>
      <c r="C37" s="140">
        <v>1491594872.5799999</v>
      </c>
    </row>
    <row r="39" spans="1:3" ht="18.75" x14ac:dyDescent="0.3">
      <c r="A39" s="1" t="s">
        <v>137</v>
      </c>
    </row>
    <row r="41" spans="1:3" x14ac:dyDescent="0.25">
      <c r="A41" s="17" t="s">
        <v>109</v>
      </c>
      <c r="B41" s="17" t="s">
        <v>93</v>
      </c>
      <c r="C41" s="17" t="s">
        <v>94</v>
      </c>
    </row>
    <row r="42" spans="1:3" x14ac:dyDescent="0.25">
      <c r="A42" s="8" t="s">
        <v>104</v>
      </c>
      <c r="B42" s="4">
        <v>1178450027.79</v>
      </c>
      <c r="C42" s="4">
        <v>805159567.11000013</v>
      </c>
    </row>
    <row r="43" spans="1:3" x14ac:dyDescent="0.25">
      <c r="A43" s="8" t="s">
        <v>99</v>
      </c>
      <c r="B43" s="4">
        <v>24618969.689999998</v>
      </c>
      <c r="C43" s="4">
        <v>232214679.59</v>
      </c>
    </row>
    <row r="44" spans="1:3" x14ac:dyDescent="0.25">
      <c r="A44" s="8" t="s">
        <v>100</v>
      </c>
      <c r="B44" s="4">
        <v>311739960.0200001</v>
      </c>
      <c r="C44" s="4">
        <v>196920114.28999996</v>
      </c>
    </row>
    <row r="45" spans="1:3" x14ac:dyDescent="0.25">
      <c r="A45" s="8" t="s">
        <v>102</v>
      </c>
      <c r="B45" s="4">
        <v>0</v>
      </c>
      <c r="C45" s="4">
        <v>132416461.14000003</v>
      </c>
    </row>
    <row r="46" spans="1:3" x14ac:dyDescent="0.25">
      <c r="A46" s="8" t="s">
        <v>103</v>
      </c>
      <c r="B46" s="4">
        <v>0</v>
      </c>
      <c r="C46" s="4">
        <v>93912106.269999996</v>
      </c>
    </row>
    <row r="47" spans="1:3" x14ac:dyDescent="0.25">
      <c r="A47" s="8" t="s">
        <v>106</v>
      </c>
      <c r="B47" s="4">
        <v>0</v>
      </c>
      <c r="C47" s="4">
        <v>29726247.41</v>
      </c>
    </row>
    <row r="48" spans="1:3" x14ac:dyDescent="0.25">
      <c r="A48" s="8" t="s">
        <v>101</v>
      </c>
      <c r="B48" s="4">
        <v>0</v>
      </c>
      <c r="C48" s="4">
        <v>1245696.77</v>
      </c>
    </row>
    <row r="49" spans="1:3" x14ac:dyDescent="0.25">
      <c r="A49" s="43" t="s">
        <v>4</v>
      </c>
      <c r="B49" s="140">
        <v>1514808957.5</v>
      </c>
      <c r="C49" s="140">
        <v>1491594872.5800002</v>
      </c>
    </row>
    <row r="51" spans="1:3" ht="18.75" x14ac:dyDescent="0.3">
      <c r="A51" s="31" t="s">
        <v>139</v>
      </c>
    </row>
    <row r="52" spans="1:3" ht="18.75" x14ac:dyDescent="0.3">
      <c r="A52" s="31"/>
    </row>
    <row r="53" spans="1:3" x14ac:dyDescent="0.25">
      <c r="A53" s="100" t="s">
        <v>396</v>
      </c>
      <c r="B53" s="30" t="s">
        <v>179</v>
      </c>
    </row>
    <row r="54" spans="1:3" x14ac:dyDescent="0.25">
      <c r="A54" s="53" t="s">
        <v>134</v>
      </c>
      <c r="B54" s="141">
        <f>B55+B56</f>
        <v>78100197.140000001</v>
      </c>
    </row>
    <row r="55" spans="1:3" x14ac:dyDescent="0.25">
      <c r="A55" s="55" t="s">
        <v>336</v>
      </c>
      <c r="B55" s="142">
        <v>53726924.060000002</v>
      </c>
    </row>
    <row r="56" spans="1:3" x14ac:dyDescent="0.25">
      <c r="A56" s="55" t="s">
        <v>337</v>
      </c>
      <c r="B56" s="142">
        <v>24373273.079999998</v>
      </c>
    </row>
    <row r="57" spans="1:3" x14ac:dyDescent="0.25">
      <c r="A57" s="53" t="s">
        <v>132</v>
      </c>
      <c r="B57" s="143">
        <f>B58+B59</f>
        <v>2837841191.6300001</v>
      </c>
    </row>
    <row r="58" spans="1:3" x14ac:dyDescent="0.25">
      <c r="A58" s="55" t="s">
        <v>336</v>
      </c>
      <c r="B58" s="142">
        <v>1609571742.53</v>
      </c>
    </row>
    <row r="59" spans="1:3" x14ac:dyDescent="0.25">
      <c r="A59" s="55" t="s">
        <v>337</v>
      </c>
      <c r="B59" s="142">
        <v>1228269449.0999999</v>
      </c>
    </row>
    <row r="60" spans="1:3" x14ac:dyDescent="0.25">
      <c r="A60" s="53" t="s">
        <v>133</v>
      </c>
      <c r="B60" s="143">
        <f>B61+B62</f>
        <v>90462441.310000002</v>
      </c>
    </row>
    <row r="61" spans="1:3" x14ac:dyDescent="0.25">
      <c r="A61" s="55" t="s">
        <v>336</v>
      </c>
      <c r="B61" s="142">
        <v>76662441.310000002</v>
      </c>
    </row>
    <row r="62" spans="1:3" x14ac:dyDescent="0.25">
      <c r="A62" s="55" t="s">
        <v>337</v>
      </c>
      <c r="B62" s="142">
        <v>13800000</v>
      </c>
    </row>
    <row r="63" spans="1:3" x14ac:dyDescent="0.25">
      <c r="A63" s="29" t="s">
        <v>4</v>
      </c>
      <c r="B63" s="144">
        <f>B54+B57+B60</f>
        <v>3006403830.0799999</v>
      </c>
    </row>
    <row r="64" spans="1:3" ht="18.75" x14ac:dyDescent="0.3">
      <c r="A64" s="31"/>
    </row>
    <row r="65" spans="1:5" ht="18.75" x14ac:dyDescent="0.3">
      <c r="A65" s="1" t="s">
        <v>140</v>
      </c>
    </row>
    <row r="67" spans="1:5" x14ac:dyDescent="0.25">
      <c r="A67" s="32"/>
      <c r="B67" s="33">
        <v>43800</v>
      </c>
      <c r="C67" s="33">
        <v>44166</v>
      </c>
      <c r="D67" s="33">
        <v>44531</v>
      </c>
      <c r="E67" s="33">
        <v>44896</v>
      </c>
    </row>
    <row r="68" spans="1:5" x14ac:dyDescent="0.25">
      <c r="A68" s="32" t="s">
        <v>141</v>
      </c>
      <c r="B68" s="35">
        <v>2653</v>
      </c>
      <c r="C68" s="35">
        <v>2986</v>
      </c>
      <c r="D68" s="21">
        <v>2887</v>
      </c>
      <c r="E68" s="21">
        <v>3006</v>
      </c>
    </row>
    <row r="69" spans="1:5" x14ac:dyDescent="0.25">
      <c r="A69" s="32" t="s">
        <v>52</v>
      </c>
      <c r="B69" s="35">
        <v>1128</v>
      </c>
      <c r="C69" s="35">
        <v>1332</v>
      </c>
      <c r="D69" s="21">
        <v>1313</v>
      </c>
      <c r="E69" s="21">
        <v>1492</v>
      </c>
    </row>
    <row r="70" spans="1:5" x14ac:dyDescent="0.25">
      <c r="A70" s="32" t="s">
        <v>142</v>
      </c>
      <c r="B70" s="35">
        <v>632.22</v>
      </c>
      <c r="C70" s="35">
        <v>975</v>
      </c>
      <c r="D70" s="21">
        <v>1170</v>
      </c>
      <c r="E70" s="21">
        <f>'1. Bond Issuance'!N31</f>
        <v>1178.1099999999999</v>
      </c>
    </row>
    <row r="71" spans="1:5" x14ac:dyDescent="0.25">
      <c r="A71" s="32" t="s">
        <v>53</v>
      </c>
      <c r="B71" s="35">
        <f>0.8*B69</f>
        <v>902.40000000000009</v>
      </c>
      <c r="C71" s="35">
        <v>1065.6000000000001</v>
      </c>
      <c r="D71" s="21">
        <v>1050</v>
      </c>
      <c r="E71" s="21">
        <v>1194</v>
      </c>
    </row>
    <row r="72" spans="1:5" x14ac:dyDescent="0.25">
      <c r="A72" s="32" t="s">
        <v>113</v>
      </c>
      <c r="B72" s="37">
        <f>B70/B69</f>
        <v>0.56047872340425531</v>
      </c>
      <c r="C72" s="37">
        <f t="shared" ref="C72:E72" si="0">C70/C69</f>
        <v>0.73198198198198194</v>
      </c>
      <c r="D72" s="37">
        <f t="shared" si="0"/>
        <v>0.8910891089108911</v>
      </c>
      <c r="E72" s="37">
        <f t="shared" si="0"/>
        <v>0.78961796246648785</v>
      </c>
    </row>
    <row r="74" spans="1:5" ht="18.75" x14ac:dyDescent="0.25">
      <c r="A74" s="44" t="s">
        <v>143</v>
      </c>
    </row>
    <row r="76" spans="1:5" ht="15.75" x14ac:dyDescent="0.25">
      <c r="A76" s="39" t="s">
        <v>127</v>
      </c>
      <c r="B76">
        <v>1.49</v>
      </c>
      <c r="C76" s="40" t="s">
        <v>116</v>
      </c>
    </row>
    <row r="77" spans="1:5" ht="31.5" x14ac:dyDescent="0.25">
      <c r="A77" s="39" t="s">
        <v>128</v>
      </c>
      <c r="B77">
        <v>1.51</v>
      </c>
      <c r="C77" s="40" t="s">
        <v>116</v>
      </c>
    </row>
    <row r="78" spans="1:5" ht="15.75" x14ac:dyDescent="0.25">
      <c r="A78" s="39" t="s">
        <v>117</v>
      </c>
      <c r="B78">
        <v>81</v>
      </c>
      <c r="C78" s="41" t="s">
        <v>118</v>
      </c>
    </row>
    <row r="79" spans="1:5" ht="15.75" x14ac:dyDescent="0.25">
      <c r="A79" s="39" t="s">
        <v>119</v>
      </c>
      <c r="B79">
        <v>11.32</v>
      </c>
      <c r="C79" s="40" t="s">
        <v>120</v>
      </c>
    </row>
    <row r="80" spans="1:5" ht="15.75" x14ac:dyDescent="0.25">
      <c r="A80" s="39" t="s">
        <v>121</v>
      </c>
      <c r="B80">
        <v>15.07</v>
      </c>
      <c r="C80" s="40" t="s">
        <v>120</v>
      </c>
    </row>
    <row r="81" spans="1:3" ht="31.5" x14ac:dyDescent="0.25">
      <c r="A81" s="39" t="s">
        <v>144</v>
      </c>
      <c r="B81">
        <v>3.75</v>
      </c>
      <c r="C81" s="40" t="s">
        <v>120</v>
      </c>
    </row>
    <row r="82" spans="1:3" ht="15.75" x14ac:dyDescent="0.25">
      <c r="A82" s="39" t="s">
        <v>123</v>
      </c>
      <c r="B82">
        <v>357</v>
      </c>
      <c r="C82" s="40" t="s">
        <v>122</v>
      </c>
    </row>
    <row r="83" spans="1:3" ht="15.75" x14ac:dyDescent="0.25">
      <c r="A83" s="39" t="s">
        <v>124</v>
      </c>
      <c r="B83">
        <v>52</v>
      </c>
      <c r="C83" s="40" t="s">
        <v>122</v>
      </c>
    </row>
    <row r="84" spans="1:3" ht="31.5" x14ac:dyDescent="0.25">
      <c r="A84" s="39" t="s">
        <v>125</v>
      </c>
      <c r="B84">
        <v>305</v>
      </c>
      <c r="C84" s="40" t="s">
        <v>122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4" tint="0.39997558519241921"/>
    <pageSetUpPr autoPageBreaks="0"/>
  </sheetPr>
  <dimension ref="A1:E94"/>
  <sheetViews>
    <sheetView topLeftCell="A64" workbookViewId="0">
      <selection activeCell="A84" sqref="A84"/>
    </sheetView>
  </sheetViews>
  <sheetFormatPr defaultRowHeight="15" x14ac:dyDescent="0.25"/>
  <cols>
    <col min="1" max="1" width="104.85546875" bestFit="1" customWidth="1"/>
    <col min="2" max="2" width="34.140625" bestFit="1" customWidth="1"/>
    <col min="3" max="3" width="35" bestFit="1" customWidth="1"/>
    <col min="4" max="4" width="18" customWidth="1"/>
    <col min="5" max="5" width="38.7109375" bestFit="1" customWidth="1"/>
  </cols>
  <sheetData>
    <row r="1" spans="1:5" ht="18.75" x14ac:dyDescent="0.3">
      <c r="A1" s="1" t="s">
        <v>1</v>
      </c>
      <c r="E1" s="1" t="s">
        <v>88</v>
      </c>
    </row>
    <row r="2" spans="1:5" x14ac:dyDescent="0.25">
      <c r="A2" s="2" t="s">
        <v>145</v>
      </c>
    </row>
    <row r="4" spans="1:5" ht="18.75" x14ac:dyDescent="0.3">
      <c r="A4" s="1" t="s">
        <v>146</v>
      </c>
    </row>
    <row r="6" spans="1:5" x14ac:dyDescent="0.25">
      <c r="A6" s="17" t="s">
        <v>150</v>
      </c>
      <c r="B6" s="17" t="s">
        <v>93</v>
      </c>
      <c r="C6" s="45" t="s">
        <v>94</v>
      </c>
    </row>
    <row r="7" spans="1:5" x14ac:dyDescent="0.25">
      <c r="A7" s="8" t="s">
        <v>147</v>
      </c>
      <c r="B7" s="142">
        <v>462466316.64000005</v>
      </c>
      <c r="C7" s="142">
        <v>2512697443.8299994</v>
      </c>
    </row>
    <row r="8" spans="1:5" x14ac:dyDescent="0.25">
      <c r="A8" s="8" t="s">
        <v>148</v>
      </c>
      <c r="B8" s="142">
        <v>26376492</v>
      </c>
      <c r="C8" s="142">
        <v>440944428.22000003</v>
      </c>
    </row>
    <row r="9" spans="1:5" x14ac:dyDescent="0.25">
      <c r="A9" s="8" t="s">
        <v>149</v>
      </c>
      <c r="B9" s="142">
        <v>518226637.45999998</v>
      </c>
      <c r="C9" s="142">
        <v>517848236.46999997</v>
      </c>
    </row>
    <row r="10" spans="1:5" x14ac:dyDescent="0.25">
      <c r="A10" s="29" t="s">
        <v>4</v>
      </c>
      <c r="B10" s="144">
        <v>1007069446.1</v>
      </c>
      <c r="C10" s="144">
        <v>3471490108.519999</v>
      </c>
    </row>
    <row r="12" spans="1:5" ht="18.75" x14ac:dyDescent="0.3">
      <c r="A12" s="1" t="s">
        <v>151</v>
      </c>
    </row>
    <row r="14" spans="1:5" x14ac:dyDescent="0.25">
      <c r="A14" s="17" t="s">
        <v>97</v>
      </c>
      <c r="B14" s="17" t="s">
        <v>93</v>
      </c>
      <c r="C14" s="45" t="s">
        <v>94</v>
      </c>
    </row>
    <row r="15" spans="1:5" x14ac:dyDescent="0.25">
      <c r="A15" s="8" t="s">
        <v>31</v>
      </c>
      <c r="B15" s="4">
        <v>182738480.00999999</v>
      </c>
      <c r="C15" s="4">
        <v>733360510.18999994</v>
      </c>
    </row>
    <row r="16" spans="1:5" x14ac:dyDescent="0.25">
      <c r="A16" s="8" t="s">
        <v>26</v>
      </c>
      <c r="B16" s="4">
        <v>111376492</v>
      </c>
      <c r="C16" s="4">
        <v>479992526.99000001</v>
      </c>
    </row>
    <row r="17" spans="1:3" x14ac:dyDescent="0.25">
      <c r="A17" s="8" t="s">
        <v>13</v>
      </c>
      <c r="B17" s="4">
        <v>81969961.100000009</v>
      </c>
      <c r="C17" s="4">
        <v>347280491.86000001</v>
      </c>
    </row>
    <row r="18" spans="1:3" x14ac:dyDescent="0.25">
      <c r="A18" s="8" t="s">
        <v>5</v>
      </c>
      <c r="B18" s="4">
        <v>10000000</v>
      </c>
      <c r="C18" s="4">
        <v>314000000</v>
      </c>
    </row>
    <row r="19" spans="1:3" x14ac:dyDescent="0.25">
      <c r="A19" s="8" t="s">
        <v>28</v>
      </c>
      <c r="B19" s="4">
        <v>52038411.590000004</v>
      </c>
      <c r="C19" s="4">
        <v>202916629.12</v>
      </c>
    </row>
    <row r="20" spans="1:3" x14ac:dyDescent="0.25">
      <c r="A20" s="8" t="s">
        <v>27</v>
      </c>
      <c r="B20" s="4">
        <v>8050000</v>
      </c>
      <c r="C20" s="4">
        <v>177204465.46000001</v>
      </c>
    </row>
    <row r="21" spans="1:3" x14ac:dyDescent="0.25">
      <c r="A21" s="8" t="s">
        <v>15</v>
      </c>
      <c r="B21" s="4">
        <v>0</v>
      </c>
      <c r="C21" s="4">
        <v>159087100</v>
      </c>
    </row>
    <row r="22" spans="1:3" x14ac:dyDescent="0.25">
      <c r="A22" s="8" t="s">
        <v>14</v>
      </c>
      <c r="B22" s="4">
        <v>117183394.13</v>
      </c>
      <c r="C22" s="4">
        <v>149218103.77000001</v>
      </c>
    </row>
    <row r="23" spans="1:3" x14ac:dyDescent="0.25">
      <c r="A23" s="8" t="s">
        <v>32</v>
      </c>
      <c r="B23" s="4">
        <v>104960060.84999998</v>
      </c>
      <c r="C23" s="4">
        <v>145781190.88000003</v>
      </c>
    </row>
    <row r="24" spans="1:3" x14ac:dyDescent="0.25">
      <c r="A24" s="8" t="s">
        <v>24</v>
      </c>
      <c r="B24" s="4">
        <v>25979294.240000002</v>
      </c>
      <c r="C24" s="4">
        <v>120489714.98999999</v>
      </c>
    </row>
    <row r="25" spans="1:3" x14ac:dyDescent="0.25">
      <c r="A25" s="8" t="s">
        <v>11</v>
      </c>
      <c r="B25" s="4">
        <v>41302268.950000003</v>
      </c>
      <c r="C25" s="4">
        <v>106296775.71000001</v>
      </c>
    </row>
    <row r="26" spans="1:3" x14ac:dyDescent="0.25">
      <c r="A26" s="8" t="s">
        <v>37</v>
      </c>
      <c r="B26" s="4">
        <v>10000000</v>
      </c>
      <c r="C26" s="4">
        <v>96750415.849999994</v>
      </c>
    </row>
    <row r="27" spans="1:3" x14ac:dyDescent="0.25">
      <c r="A27" s="8" t="s">
        <v>152</v>
      </c>
      <c r="B27" s="4">
        <v>0</v>
      </c>
      <c r="C27" s="4">
        <v>86250000</v>
      </c>
    </row>
    <row r="28" spans="1:3" x14ac:dyDescent="0.25">
      <c r="A28" s="8" t="s">
        <v>17</v>
      </c>
      <c r="B28" s="4">
        <v>26859708.629999999</v>
      </c>
      <c r="C28" s="4">
        <v>56808421.769999996</v>
      </c>
    </row>
    <row r="29" spans="1:3" x14ac:dyDescent="0.25">
      <c r="A29" s="8" t="s">
        <v>10</v>
      </c>
      <c r="B29" s="4">
        <v>20000000</v>
      </c>
      <c r="C29" s="4">
        <v>55358801.390000001</v>
      </c>
    </row>
    <row r="30" spans="1:3" x14ac:dyDescent="0.25">
      <c r="A30" s="8" t="s">
        <v>7</v>
      </c>
      <c r="B30" s="4">
        <v>26959635.890000001</v>
      </c>
      <c r="C30" s="4">
        <v>39988928.979999997</v>
      </c>
    </row>
    <row r="31" spans="1:3" x14ac:dyDescent="0.25">
      <c r="A31" s="8" t="s">
        <v>22</v>
      </c>
      <c r="B31" s="4">
        <v>0</v>
      </c>
      <c r="C31" s="4">
        <v>39104916.420000002</v>
      </c>
    </row>
    <row r="32" spans="1:3" x14ac:dyDescent="0.25">
      <c r="A32" s="8" t="s">
        <v>18</v>
      </c>
      <c r="B32" s="4">
        <v>0</v>
      </c>
      <c r="C32" s="4">
        <v>29680854.140000001</v>
      </c>
    </row>
    <row r="33" spans="1:3" x14ac:dyDescent="0.25">
      <c r="A33" s="8" t="s">
        <v>19</v>
      </c>
      <c r="B33" s="4">
        <v>2500000</v>
      </c>
      <c r="C33" s="4">
        <v>29497619.060000002</v>
      </c>
    </row>
    <row r="34" spans="1:3" x14ac:dyDescent="0.25">
      <c r="A34" s="8" t="s">
        <v>25</v>
      </c>
      <c r="B34" s="4">
        <v>57868854.5</v>
      </c>
      <c r="C34" s="4">
        <v>27940031.25</v>
      </c>
    </row>
    <row r="35" spans="1:3" x14ac:dyDescent="0.25">
      <c r="A35" s="8" t="s">
        <v>33</v>
      </c>
      <c r="B35" s="4">
        <v>97236407.909999996</v>
      </c>
      <c r="C35" s="4">
        <v>26932957.469999999</v>
      </c>
    </row>
    <row r="36" spans="1:3" x14ac:dyDescent="0.25">
      <c r="A36" s="8" t="s">
        <v>34</v>
      </c>
      <c r="B36" s="4">
        <v>0</v>
      </c>
      <c r="C36" s="4">
        <v>20760692.989999998</v>
      </c>
    </row>
    <row r="37" spans="1:3" x14ac:dyDescent="0.25">
      <c r="A37" s="8" t="s">
        <v>29</v>
      </c>
      <c r="B37" s="4">
        <v>2046476.29</v>
      </c>
      <c r="C37" s="4">
        <v>8573192.8900000006</v>
      </c>
    </row>
    <row r="38" spans="1:3" x14ac:dyDescent="0.25">
      <c r="A38" s="8" t="s">
        <v>6</v>
      </c>
      <c r="B38" s="4">
        <v>0</v>
      </c>
      <c r="C38" s="4">
        <v>6000000</v>
      </c>
    </row>
    <row r="39" spans="1:3" x14ac:dyDescent="0.25">
      <c r="A39" s="8" t="s">
        <v>20</v>
      </c>
      <c r="B39" s="4">
        <v>16000000</v>
      </c>
      <c r="C39" s="4">
        <v>5096862.3899999997</v>
      </c>
    </row>
    <row r="40" spans="1:3" x14ac:dyDescent="0.25">
      <c r="A40" s="8" t="s">
        <v>153</v>
      </c>
      <c r="B40" s="4">
        <v>0</v>
      </c>
      <c r="C40" s="4">
        <v>4687419.84</v>
      </c>
    </row>
    <row r="41" spans="1:3" x14ac:dyDescent="0.25">
      <c r="A41" s="8" t="s">
        <v>8</v>
      </c>
      <c r="B41" s="4">
        <v>0</v>
      </c>
      <c r="C41" s="4">
        <v>2218181.83</v>
      </c>
    </row>
    <row r="42" spans="1:3" x14ac:dyDescent="0.25">
      <c r="A42" s="8" t="s">
        <v>9</v>
      </c>
      <c r="B42" s="4">
        <v>0</v>
      </c>
      <c r="C42" s="4">
        <v>213303.28</v>
      </c>
    </row>
    <row r="43" spans="1:3" x14ac:dyDescent="0.25">
      <c r="A43" s="8" t="s">
        <v>23</v>
      </c>
      <c r="B43" s="4">
        <v>12000000</v>
      </c>
      <c r="C43" s="4">
        <v>0</v>
      </c>
    </row>
    <row r="44" spans="1:3" x14ac:dyDescent="0.25">
      <c r="A44" s="29" t="s">
        <v>4</v>
      </c>
      <c r="B44" s="126">
        <v>1007069446.1</v>
      </c>
      <c r="C44" s="126">
        <v>3471490108.52</v>
      </c>
    </row>
    <row r="46" spans="1:3" ht="18.75" x14ac:dyDescent="0.3">
      <c r="A46" s="31" t="s">
        <v>154</v>
      </c>
    </row>
    <row r="48" spans="1:3" x14ac:dyDescent="0.25">
      <c r="A48" s="17" t="s">
        <v>109</v>
      </c>
      <c r="B48" s="17" t="s">
        <v>93</v>
      </c>
      <c r="C48" s="45" t="s">
        <v>94</v>
      </c>
    </row>
    <row r="49" spans="1:3" x14ac:dyDescent="0.25">
      <c r="A49" s="8" t="s">
        <v>101</v>
      </c>
      <c r="B49" s="4">
        <v>125827855.67</v>
      </c>
      <c r="C49" s="4">
        <v>1217373901.9099998</v>
      </c>
    </row>
    <row r="50" spans="1:3" x14ac:dyDescent="0.25">
      <c r="A50" s="8" t="s">
        <v>106</v>
      </c>
      <c r="B50" s="4">
        <v>128580342.89</v>
      </c>
      <c r="C50" s="4">
        <v>951531738.83000004</v>
      </c>
    </row>
    <row r="51" spans="1:3" x14ac:dyDescent="0.25">
      <c r="A51" s="8" t="s">
        <v>102</v>
      </c>
      <c r="B51" s="4">
        <v>12100003.890000001</v>
      </c>
      <c r="C51" s="4">
        <v>262894013.47999999</v>
      </c>
    </row>
    <row r="52" spans="1:3" x14ac:dyDescent="0.25">
      <c r="A52" s="8" t="s">
        <v>105</v>
      </c>
      <c r="B52" s="4">
        <v>25000000.010000002</v>
      </c>
      <c r="C52" s="4">
        <v>253044232.67000002</v>
      </c>
    </row>
    <row r="53" spans="1:3" x14ac:dyDescent="0.25">
      <c r="A53" s="8" t="s">
        <v>99</v>
      </c>
      <c r="B53" s="4">
        <v>164442831.49000001</v>
      </c>
      <c r="C53" s="4">
        <v>247667486.47</v>
      </c>
    </row>
    <row r="54" spans="1:3" x14ac:dyDescent="0.25">
      <c r="A54" s="8" t="s">
        <v>100</v>
      </c>
      <c r="B54" s="4">
        <v>302188834.83000004</v>
      </c>
      <c r="C54" s="4">
        <v>242910197.41000003</v>
      </c>
    </row>
    <row r="55" spans="1:3" x14ac:dyDescent="0.25">
      <c r="A55" s="8" t="s">
        <v>103</v>
      </c>
      <c r="B55" s="4">
        <v>3500000</v>
      </c>
      <c r="C55" s="4">
        <v>150000000</v>
      </c>
    </row>
    <row r="56" spans="1:3" x14ac:dyDescent="0.25">
      <c r="A56" s="8" t="s">
        <v>107</v>
      </c>
      <c r="B56" s="4">
        <v>6376491.9900000002</v>
      </c>
      <c r="C56" s="4">
        <v>110549704.53</v>
      </c>
    </row>
    <row r="57" spans="1:3" x14ac:dyDescent="0.25">
      <c r="A57" s="8" t="s">
        <v>104</v>
      </c>
      <c r="B57" s="4">
        <v>237648130.51999998</v>
      </c>
      <c r="C57" s="4">
        <v>25618833.219999999</v>
      </c>
    </row>
    <row r="58" spans="1:3" x14ac:dyDescent="0.25">
      <c r="A58" s="8" t="s">
        <v>108</v>
      </c>
      <c r="B58" s="4">
        <v>1404954.81</v>
      </c>
      <c r="C58" s="4">
        <v>9900000</v>
      </c>
    </row>
    <row r="59" spans="1:3" x14ac:dyDescent="0.25">
      <c r="A59" s="29" t="s">
        <v>4</v>
      </c>
      <c r="B59" s="126">
        <v>1007069446.0999999</v>
      </c>
      <c r="C59" s="126">
        <v>3471490108.52</v>
      </c>
    </row>
    <row r="61" spans="1:3" ht="18.75" x14ac:dyDescent="0.3">
      <c r="A61" s="31" t="s">
        <v>155</v>
      </c>
    </row>
    <row r="62" spans="1:3" ht="18.75" x14ac:dyDescent="0.3">
      <c r="A62" s="31"/>
    </row>
    <row r="63" spans="1:3" x14ac:dyDescent="0.25">
      <c r="A63" s="100" t="s">
        <v>338</v>
      </c>
      <c r="B63" s="30" t="s">
        <v>179</v>
      </c>
    </row>
    <row r="64" spans="1:3" x14ac:dyDescent="0.25">
      <c r="A64" s="53" t="s">
        <v>147</v>
      </c>
      <c r="B64" s="54">
        <f>B65+B66</f>
        <v>2975163760.4700003</v>
      </c>
    </row>
    <row r="65" spans="1:5" x14ac:dyDescent="0.25">
      <c r="A65" s="55" t="s">
        <v>336</v>
      </c>
      <c r="B65" s="28">
        <v>1318547395.4800003</v>
      </c>
    </row>
    <row r="66" spans="1:5" x14ac:dyDescent="0.25">
      <c r="A66" s="55" t="s">
        <v>337</v>
      </c>
      <c r="B66" s="28">
        <v>1656616364.9900002</v>
      </c>
    </row>
    <row r="67" spans="1:5" x14ac:dyDescent="0.25">
      <c r="A67" s="53" t="s">
        <v>148</v>
      </c>
      <c r="B67" s="54">
        <f>B68+B69</f>
        <v>467320920.22000003</v>
      </c>
    </row>
    <row r="68" spans="1:5" x14ac:dyDescent="0.25">
      <c r="A68" s="55" t="s">
        <v>336</v>
      </c>
      <c r="B68" s="28">
        <v>402320920.22000003</v>
      </c>
    </row>
    <row r="69" spans="1:5" x14ac:dyDescent="0.25">
      <c r="A69" s="55" t="s">
        <v>337</v>
      </c>
      <c r="B69" s="28">
        <v>65000000</v>
      </c>
    </row>
    <row r="70" spans="1:5" x14ac:dyDescent="0.25">
      <c r="A70" s="53" t="s">
        <v>149</v>
      </c>
      <c r="B70" s="54">
        <f>B71+B72</f>
        <v>1036074873.9299998</v>
      </c>
    </row>
    <row r="71" spans="1:5" x14ac:dyDescent="0.25">
      <c r="A71" s="55" t="s">
        <v>336</v>
      </c>
      <c r="B71" s="28">
        <v>197366886.03</v>
      </c>
    </row>
    <row r="72" spans="1:5" x14ac:dyDescent="0.25">
      <c r="A72" s="55" t="s">
        <v>337</v>
      </c>
      <c r="B72" s="28">
        <v>838707987.89999986</v>
      </c>
    </row>
    <row r="73" spans="1:5" x14ac:dyDescent="0.25">
      <c r="A73" s="29" t="s">
        <v>4</v>
      </c>
      <c r="B73" s="50">
        <f>B64+B67+B70</f>
        <v>4478559554.6200008</v>
      </c>
    </row>
    <row r="74" spans="1:5" ht="18.75" x14ac:dyDescent="0.3">
      <c r="A74" s="31"/>
    </row>
    <row r="75" spans="1:5" ht="18.75" x14ac:dyDescent="0.3">
      <c r="A75" s="31" t="s">
        <v>156</v>
      </c>
    </row>
    <row r="77" spans="1:5" x14ac:dyDescent="0.25">
      <c r="A77" s="32"/>
      <c r="B77" s="33">
        <v>43800</v>
      </c>
      <c r="C77" s="33">
        <v>44166</v>
      </c>
      <c r="D77" s="33">
        <v>44531</v>
      </c>
      <c r="E77" s="33">
        <v>44896</v>
      </c>
    </row>
    <row r="78" spans="1:5" x14ac:dyDescent="0.25">
      <c r="A78" s="32" t="s">
        <v>157</v>
      </c>
      <c r="B78" s="35">
        <v>1580.0712932400002</v>
      </c>
      <c r="C78" s="35">
        <v>1994</v>
      </c>
      <c r="D78" s="35">
        <v>3345</v>
      </c>
      <c r="E78" s="35">
        <v>4479</v>
      </c>
    </row>
    <row r="79" spans="1:5" x14ac:dyDescent="0.25">
      <c r="A79" s="32" t="s">
        <v>55</v>
      </c>
      <c r="B79" s="35">
        <v>807.52277608999998</v>
      </c>
      <c r="C79" s="35">
        <v>1332</v>
      </c>
      <c r="D79" s="35">
        <v>2253</v>
      </c>
      <c r="E79" s="35">
        <v>3471</v>
      </c>
    </row>
    <row r="80" spans="1:5" x14ac:dyDescent="0.25">
      <c r="A80" s="32" t="s">
        <v>158</v>
      </c>
      <c r="B80" s="35">
        <v>625</v>
      </c>
      <c r="C80" s="36">
        <v>894</v>
      </c>
      <c r="D80" s="36">
        <v>1155</v>
      </c>
      <c r="E80" s="4">
        <f>'1. Bond Issuance'!N38</f>
        <v>1339.36</v>
      </c>
    </row>
    <row r="81" spans="1:5" x14ac:dyDescent="0.25">
      <c r="A81" s="32" t="s">
        <v>56</v>
      </c>
      <c r="B81" s="35">
        <v>646.01822087200003</v>
      </c>
      <c r="C81" s="35">
        <v>1066</v>
      </c>
      <c r="D81" s="36">
        <v>1802</v>
      </c>
      <c r="E81" s="28">
        <f>E79*0.8</f>
        <v>2776.8</v>
      </c>
    </row>
    <row r="82" spans="1:5" x14ac:dyDescent="0.25">
      <c r="A82" s="32" t="s">
        <v>113</v>
      </c>
      <c r="B82" s="37">
        <v>0.77397197764034653</v>
      </c>
      <c r="C82" s="46">
        <v>0.67</v>
      </c>
      <c r="D82" s="38">
        <v>0.51</v>
      </c>
      <c r="E82" s="37">
        <f>E80/E79</f>
        <v>0.38587150677038312</v>
      </c>
    </row>
    <row r="84" spans="1:5" ht="18.75" x14ac:dyDescent="0.25">
      <c r="A84" s="44" t="s">
        <v>159</v>
      </c>
    </row>
    <row r="85" spans="1:5" ht="15.75" x14ac:dyDescent="0.25">
      <c r="A85" s="39"/>
      <c r="B85" s="39"/>
    </row>
    <row r="86" spans="1:5" ht="15.75" x14ac:dyDescent="0.25">
      <c r="A86" s="39" t="s">
        <v>127</v>
      </c>
      <c r="B86" s="19">
        <v>3.47</v>
      </c>
      <c r="C86" s="40" t="s">
        <v>116</v>
      </c>
      <c r="D86" s="47"/>
    </row>
    <row r="87" spans="1:5" ht="15.75" x14ac:dyDescent="0.25">
      <c r="A87" s="39" t="s">
        <v>128</v>
      </c>
      <c r="B87" s="19">
        <v>1.01</v>
      </c>
      <c r="C87" s="40" t="s">
        <v>116</v>
      </c>
    </row>
    <row r="88" spans="1:5" ht="15.75" x14ac:dyDescent="0.25">
      <c r="A88" s="39" t="s">
        <v>117</v>
      </c>
      <c r="B88">
        <v>207</v>
      </c>
      <c r="C88" s="41" t="s">
        <v>118</v>
      </c>
    </row>
    <row r="89" spans="1:5" ht="15.75" x14ac:dyDescent="0.25">
      <c r="A89" s="39" t="s">
        <v>119</v>
      </c>
      <c r="B89">
        <v>5.89</v>
      </c>
      <c r="C89" s="40" t="s">
        <v>120</v>
      </c>
    </row>
    <row r="90" spans="1:5" ht="15.75" x14ac:dyDescent="0.25">
      <c r="A90" s="39" t="s">
        <v>121</v>
      </c>
      <c r="B90">
        <v>7.61</v>
      </c>
      <c r="C90" s="40" t="s">
        <v>120</v>
      </c>
    </row>
    <row r="91" spans="1:5" ht="15.75" x14ac:dyDescent="0.25">
      <c r="A91" s="39" t="s">
        <v>310</v>
      </c>
      <c r="B91">
        <v>1.72</v>
      </c>
      <c r="C91" s="40" t="s">
        <v>120</v>
      </c>
    </row>
    <row r="92" spans="1:5" ht="15.75" x14ac:dyDescent="0.25">
      <c r="A92" s="39" t="s">
        <v>123</v>
      </c>
      <c r="B92" s="48">
        <v>1.52</v>
      </c>
      <c r="C92" s="40" t="s">
        <v>116</v>
      </c>
    </row>
    <row r="93" spans="1:5" ht="15.75" x14ac:dyDescent="0.25">
      <c r="A93" s="39" t="s">
        <v>124</v>
      </c>
      <c r="B93" s="48">
        <v>1.01</v>
      </c>
      <c r="C93" s="40" t="s">
        <v>116</v>
      </c>
    </row>
    <row r="94" spans="1:5" ht="15.75" x14ac:dyDescent="0.25">
      <c r="A94" s="39" t="s">
        <v>125</v>
      </c>
      <c r="B94" s="48">
        <v>0.51</v>
      </c>
      <c r="C94" s="40" t="s">
        <v>122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4" tint="0.39997558519241921"/>
    <pageSetUpPr autoPageBreaks="0"/>
  </sheetPr>
  <dimension ref="A1:D52"/>
  <sheetViews>
    <sheetView topLeftCell="A36" workbookViewId="0">
      <selection activeCell="A42" sqref="A42"/>
    </sheetView>
  </sheetViews>
  <sheetFormatPr defaultRowHeight="15" x14ac:dyDescent="0.25"/>
  <cols>
    <col min="1" max="1" width="51.85546875" bestFit="1" customWidth="1"/>
    <col min="2" max="2" width="15.28515625" bestFit="1" customWidth="1"/>
    <col min="3" max="3" width="35.5703125" bestFit="1" customWidth="1"/>
    <col min="4" max="4" width="40" bestFit="1" customWidth="1"/>
  </cols>
  <sheetData>
    <row r="1" spans="1:4" ht="18.75" x14ac:dyDescent="0.3">
      <c r="A1" s="1" t="s">
        <v>1</v>
      </c>
    </row>
    <row r="2" spans="1:4" x14ac:dyDescent="0.25">
      <c r="A2" s="2" t="s">
        <v>163</v>
      </c>
    </row>
    <row r="3" spans="1:4" x14ac:dyDescent="0.25">
      <c r="A3" s="2"/>
    </row>
    <row r="4" spans="1:4" ht="18.75" x14ac:dyDescent="0.3">
      <c r="A4" s="1" t="s">
        <v>413</v>
      </c>
    </row>
    <row r="6" spans="1:4" x14ac:dyDescent="0.25">
      <c r="A6" s="30" t="s">
        <v>212</v>
      </c>
      <c r="B6" s="30" t="s">
        <v>170</v>
      </c>
      <c r="C6" s="56" t="s">
        <v>93</v>
      </c>
      <c r="D6" s="56" t="s">
        <v>94</v>
      </c>
    </row>
    <row r="7" spans="1:4" x14ac:dyDescent="0.25">
      <c r="A7" s="8" t="s">
        <v>165</v>
      </c>
      <c r="B7" s="28">
        <v>7</v>
      </c>
      <c r="C7" s="4">
        <v>9900000</v>
      </c>
      <c r="D7" s="4">
        <v>325576365.03999996</v>
      </c>
    </row>
    <row r="8" spans="1:4" x14ac:dyDescent="0.25">
      <c r="A8" s="8" t="s">
        <v>166</v>
      </c>
      <c r="B8" s="28">
        <v>14</v>
      </c>
      <c r="C8" s="4">
        <v>20972050.579999998</v>
      </c>
      <c r="D8" s="4">
        <v>87459768.859999999</v>
      </c>
    </row>
    <row r="9" spans="1:4" x14ac:dyDescent="0.25">
      <c r="A9" s="8" t="s">
        <v>167</v>
      </c>
      <c r="B9" s="28">
        <v>9</v>
      </c>
      <c r="C9" s="4">
        <v>28289954.289999999</v>
      </c>
      <c r="D9" s="4">
        <v>57172300.690000005</v>
      </c>
    </row>
    <row r="10" spans="1:4" x14ac:dyDescent="0.25">
      <c r="A10" s="8" t="s">
        <v>168</v>
      </c>
      <c r="B10" s="28">
        <v>2</v>
      </c>
      <c r="C10" s="4">
        <v>18675169.119999997</v>
      </c>
      <c r="D10" s="4">
        <v>53528445.140000001</v>
      </c>
    </row>
    <row r="11" spans="1:4" x14ac:dyDescent="0.25">
      <c r="A11" s="63" t="s">
        <v>4</v>
      </c>
      <c r="B11" s="64">
        <v>32</v>
      </c>
      <c r="C11" s="145">
        <v>77837173.989999995</v>
      </c>
      <c r="D11" s="145">
        <v>523736879.73000002</v>
      </c>
    </row>
    <row r="13" spans="1:4" ht="18.75" x14ac:dyDescent="0.3">
      <c r="A13" s="1" t="s">
        <v>213</v>
      </c>
    </row>
    <row r="15" spans="1:4" x14ac:dyDescent="0.25">
      <c r="A15" s="30" t="s">
        <v>97</v>
      </c>
      <c r="B15" s="30" t="s">
        <v>170</v>
      </c>
      <c r="C15" s="56" t="s">
        <v>93</v>
      </c>
      <c r="D15" s="56" t="s">
        <v>94</v>
      </c>
    </row>
    <row r="16" spans="1:4" x14ac:dyDescent="0.25">
      <c r="A16" s="8" t="s">
        <v>31</v>
      </c>
      <c r="B16" s="28">
        <v>6</v>
      </c>
      <c r="C16" s="4">
        <v>0</v>
      </c>
      <c r="D16" s="4">
        <v>325485060.69999999</v>
      </c>
    </row>
    <row r="17" spans="1:4" x14ac:dyDescent="0.25">
      <c r="A17" s="8" t="s">
        <v>5</v>
      </c>
      <c r="B17" s="28">
        <v>3</v>
      </c>
      <c r="C17" s="4">
        <v>23682601.639999997</v>
      </c>
      <c r="D17" s="4">
        <v>66941243.390000001</v>
      </c>
    </row>
    <row r="18" spans="1:4" x14ac:dyDescent="0.25">
      <c r="A18" s="8" t="s">
        <v>26</v>
      </c>
      <c r="B18" s="28">
        <v>2</v>
      </c>
      <c r="C18" s="4">
        <v>19642925.77</v>
      </c>
      <c r="D18" s="4">
        <v>47007774.969999999</v>
      </c>
    </row>
    <row r="19" spans="1:4" x14ac:dyDescent="0.25">
      <c r="A19" s="8" t="s">
        <v>14</v>
      </c>
      <c r="B19" s="28">
        <v>5</v>
      </c>
      <c r="C19" s="4">
        <v>975000</v>
      </c>
      <c r="D19" s="4">
        <v>20799723.050000004</v>
      </c>
    </row>
    <row r="20" spans="1:4" x14ac:dyDescent="0.25">
      <c r="A20" s="8" t="s">
        <v>13</v>
      </c>
      <c r="B20" s="28">
        <v>1</v>
      </c>
      <c r="C20" s="4">
        <v>0</v>
      </c>
      <c r="D20" s="4">
        <v>17730529.68</v>
      </c>
    </row>
    <row r="21" spans="1:4" x14ac:dyDescent="0.25">
      <c r="A21" s="8" t="s">
        <v>33</v>
      </c>
      <c r="B21" s="28">
        <v>4</v>
      </c>
      <c r="C21" s="4">
        <v>2997050.58</v>
      </c>
      <c r="D21" s="4">
        <v>13592127.909999998</v>
      </c>
    </row>
    <row r="22" spans="1:4" x14ac:dyDescent="0.25">
      <c r="A22" s="8" t="s">
        <v>24</v>
      </c>
      <c r="B22" s="28">
        <v>1</v>
      </c>
      <c r="C22" s="4">
        <v>0</v>
      </c>
      <c r="D22" s="4">
        <v>9611111.129999999</v>
      </c>
    </row>
    <row r="23" spans="1:4" x14ac:dyDescent="0.25">
      <c r="A23" s="8" t="s">
        <v>27</v>
      </c>
      <c r="B23" s="28">
        <v>1</v>
      </c>
      <c r="C23" s="4">
        <v>3639596</v>
      </c>
      <c r="D23" s="4">
        <v>8860404</v>
      </c>
    </row>
    <row r="24" spans="1:4" x14ac:dyDescent="0.25">
      <c r="A24" s="8" t="s">
        <v>6</v>
      </c>
      <c r="B24" s="28">
        <v>1</v>
      </c>
      <c r="C24" s="4">
        <v>0</v>
      </c>
      <c r="D24" s="4">
        <v>4368499.66</v>
      </c>
    </row>
    <row r="25" spans="1:4" x14ac:dyDescent="0.25">
      <c r="A25" s="8" t="s">
        <v>32</v>
      </c>
      <c r="B25" s="28">
        <v>1</v>
      </c>
      <c r="C25" s="4">
        <v>17000000</v>
      </c>
      <c r="D25" s="4">
        <v>3000000</v>
      </c>
    </row>
    <row r="26" spans="1:4" x14ac:dyDescent="0.25">
      <c r="A26" s="8" t="s">
        <v>11</v>
      </c>
      <c r="B26" s="28">
        <v>1</v>
      </c>
      <c r="C26" s="4">
        <v>0</v>
      </c>
      <c r="D26" s="4">
        <v>2931007.66</v>
      </c>
    </row>
    <row r="27" spans="1:4" x14ac:dyDescent="0.25">
      <c r="A27" s="8" t="s">
        <v>25</v>
      </c>
      <c r="B27" s="28">
        <v>1</v>
      </c>
      <c r="C27" s="4">
        <v>0</v>
      </c>
      <c r="D27" s="4">
        <v>1060714.29</v>
      </c>
    </row>
    <row r="28" spans="1:4" x14ac:dyDescent="0.25">
      <c r="A28" s="8" t="s">
        <v>30</v>
      </c>
      <c r="B28" s="28">
        <v>1</v>
      </c>
      <c r="C28" s="4">
        <v>0</v>
      </c>
      <c r="D28" s="4">
        <v>1053851.1599999999</v>
      </c>
    </row>
    <row r="29" spans="1:4" x14ac:dyDescent="0.25">
      <c r="A29" s="8" t="s">
        <v>22</v>
      </c>
      <c r="B29" s="28">
        <v>1</v>
      </c>
      <c r="C29" s="4">
        <v>0</v>
      </c>
      <c r="D29" s="4">
        <v>816045.46</v>
      </c>
    </row>
    <row r="30" spans="1:4" x14ac:dyDescent="0.25">
      <c r="A30" s="8" t="s">
        <v>19</v>
      </c>
      <c r="B30" s="28">
        <v>1</v>
      </c>
      <c r="C30" s="4">
        <v>0</v>
      </c>
      <c r="D30" s="4">
        <v>204545.44</v>
      </c>
    </row>
    <row r="31" spans="1:4" x14ac:dyDescent="0.25">
      <c r="A31" s="8" t="s">
        <v>29</v>
      </c>
      <c r="B31" s="28">
        <v>1</v>
      </c>
      <c r="C31" s="4">
        <v>0</v>
      </c>
      <c r="D31" s="4">
        <v>182936.89</v>
      </c>
    </row>
    <row r="32" spans="1:4" x14ac:dyDescent="0.25">
      <c r="A32" s="8" t="s">
        <v>10</v>
      </c>
      <c r="B32" s="28">
        <v>1</v>
      </c>
      <c r="C32" s="4">
        <v>9900000</v>
      </c>
      <c r="D32" s="4">
        <v>91304.34</v>
      </c>
    </row>
    <row r="33" spans="1:4" x14ac:dyDescent="0.25">
      <c r="A33" s="63" t="s">
        <v>4</v>
      </c>
      <c r="B33" s="64">
        <v>32</v>
      </c>
      <c r="C33" s="145">
        <v>77837173.989999995</v>
      </c>
      <c r="D33" s="145">
        <v>523736879.72999996</v>
      </c>
    </row>
    <row r="35" spans="1:4" ht="18.75" x14ac:dyDescent="0.3">
      <c r="A35" s="31" t="s">
        <v>214</v>
      </c>
    </row>
    <row r="37" spans="1:4" x14ac:dyDescent="0.25">
      <c r="A37" s="30" t="s">
        <v>109</v>
      </c>
      <c r="B37" s="30" t="s">
        <v>170</v>
      </c>
      <c r="C37" s="56" t="s">
        <v>93</v>
      </c>
      <c r="D37" s="30" t="s">
        <v>94</v>
      </c>
    </row>
    <row r="38" spans="1:4" x14ac:dyDescent="0.25">
      <c r="A38" s="8" t="s">
        <v>100</v>
      </c>
      <c r="B38" s="28">
        <v>7</v>
      </c>
      <c r="C38" s="28">
        <v>9900000</v>
      </c>
      <c r="D38" s="28">
        <v>325576365.03999996</v>
      </c>
    </row>
    <row r="39" spans="1:4" x14ac:dyDescent="0.25">
      <c r="A39" s="8" t="s">
        <v>106</v>
      </c>
      <c r="B39" s="28">
        <v>25</v>
      </c>
      <c r="C39" s="28">
        <v>67937173.989999995</v>
      </c>
      <c r="D39" s="28">
        <v>198160514.68999997</v>
      </c>
    </row>
    <row r="40" spans="1:4" x14ac:dyDescent="0.25">
      <c r="A40" s="29" t="s">
        <v>4</v>
      </c>
      <c r="B40" s="50">
        <v>32</v>
      </c>
      <c r="C40" s="50">
        <v>77837173.989999995</v>
      </c>
      <c r="D40" s="50">
        <v>523736879.7299999</v>
      </c>
    </row>
    <row r="42" spans="1:4" ht="18.75" x14ac:dyDescent="0.25">
      <c r="A42" s="44" t="s">
        <v>215</v>
      </c>
    </row>
    <row r="44" spans="1:4" ht="15.75" x14ac:dyDescent="0.25">
      <c r="A44" s="39" t="s">
        <v>160</v>
      </c>
      <c r="B44">
        <v>524</v>
      </c>
      <c r="C44" s="40" t="s">
        <v>122</v>
      </c>
    </row>
    <row r="45" spans="1:4" ht="31.5" x14ac:dyDescent="0.25">
      <c r="A45" s="39" t="s">
        <v>161</v>
      </c>
      <c r="B45">
        <v>78</v>
      </c>
      <c r="C45" s="40" t="s">
        <v>122</v>
      </c>
    </row>
    <row r="46" spans="1:4" ht="15.75" x14ac:dyDescent="0.25">
      <c r="A46" s="39" t="s">
        <v>117</v>
      </c>
      <c r="B46">
        <v>32</v>
      </c>
      <c r="C46" s="41" t="s">
        <v>118</v>
      </c>
    </row>
    <row r="47" spans="1:4" ht="15.75" x14ac:dyDescent="0.25">
      <c r="A47" s="39" t="s">
        <v>119</v>
      </c>
      <c r="B47">
        <v>7.4</v>
      </c>
      <c r="C47" s="40" t="s">
        <v>120</v>
      </c>
    </row>
    <row r="48" spans="1:4" ht="15.75" x14ac:dyDescent="0.25">
      <c r="A48" s="39" t="s">
        <v>121</v>
      </c>
      <c r="B48">
        <v>11.81</v>
      </c>
      <c r="C48" s="40" t="s">
        <v>120</v>
      </c>
    </row>
    <row r="49" spans="1:3" ht="31.5" x14ac:dyDescent="0.25">
      <c r="A49" s="39" t="s">
        <v>216</v>
      </c>
      <c r="B49">
        <v>4.42</v>
      </c>
      <c r="C49" s="40" t="s">
        <v>120</v>
      </c>
    </row>
    <row r="50" spans="1:3" ht="15.75" x14ac:dyDescent="0.25">
      <c r="A50" s="39" t="s">
        <v>123</v>
      </c>
      <c r="B50" s="48">
        <v>77</v>
      </c>
      <c r="C50" s="40" t="s">
        <v>122</v>
      </c>
    </row>
    <row r="51" spans="1:3" ht="15.75" x14ac:dyDescent="0.25">
      <c r="A51" s="39" t="s">
        <v>124</v>
      </c>
      <c r="B51" s="48">
        <v>35</v>
      </c>
      <c r="C51" s="40" t="s">
        <v>122</v>
      </c>
    </row>
    <row r="52" spans="1:3" ht="15.75" x14ac:dyDescent="0.25">
      <c r="A52" s="39" t="s">
        <v>125</v>
      </c>
      <c r="B52" s="48">
        <v>42</v>
      </c>
      <c r="C52" s="40" t="s">
        <v>122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39997558519241921"/>
    <pageSetUpPr autoPageBreaks="0"/>
  </sheetPr>
  <dimension ref="A1:K55"/>
  <sheetViews>
    <sheetView topLeftCell="A20" workbookViewId="0">
      <selection activeCell="F44" sqref="F44"/>
    </sheetView>
  </sheetViews>
  <sheetFormatPr defaultRowHeight="15" x14ac:dyDescent="0.25"/>
  <cols>
    <col min="1" max="1" width="42" bestFit="1" customWidth="1"/>
    <col min="2" max="2" width="18.7109375" bestFit="1" customWidth="1"/>
    <col min="3" max="3" width="17.42578125" bestFit="1" customWidth="1"/>
  </cols>
  <sheetData>
    <row r="1" spans="1:11" ht="18.75" x14ac:dyDescent="0.3">
      <c r="A1" s="1" t="s">
        <v>211</v>
      </c>
      <c r="G1" s="1" t="s">
        <v>185</v>
      </c>
      <c r="H1" s="58"/>
      <c r="I1" s="58"/>
      <c r="J1" s="58"/>
      <c r="K1" s="58"/>
    </row>
    <row r="2" spans="1:11" ht="18.75" x14ac:dyDescent="0.3">
      <c r="A2" s="1"/>
    </row>
    <row r="3" spans="1:11" ht="18.75" x14ac:dyDescent="0.3">
      <c r="A3" s="1" t="s">
        <v>186</v>
      </c>
    </row>
    <row r="5" spans="1:11" x14ac:dyDescent="0.25">
      <c r="A5" s="145" t="s">
        <v>97</v>
      </c>
      <c r="B5" s="145" t="s">
        <v>187</v>
      </c>
      <c r="C5" s="145" t="s">
        <v>188</v>
      </c>
    </row>
    <row r="6" spans="1:11" x14ac:dyDescent="0.25">
      <c r="A6" t="s">
        <v>28</v>
      </c>
      <c r="B6" s="59">
        <v>0.2072636069029887</v>
      </c>
      <c r="C6" s="23">
        <v>208.56803477</v>
      </c>
    </row>
    <row r="7" spans="1:11" x14ac:dyDescent="0.25">
      <c r="A7" t="s">
        <v>18</v>
      </c>
      <c r="B7" s="59">
        <v>0.10782564220181569</v>
      </c>
      <c r="C7" s="23">
        <v>108.50425034999999</v>
      </c>
    </row>
    <row r="8" spans="1:11" x14ac:dyDescent="0.25">
      <c r="A8" t="s">
        <v>13</v>
      </c>
      <c r="B8" s="59">
        <v>9.5182767509452856E-2</v>
      </c>
      <c r="C8" s="23">
        <v>95.781806849999995</v>
      </c>
    </row>
    <row r="9" spans="1:11" x14ac:dyDescent="0.25">
      <c r="A9" t="s">
        <v>33</v>
      </c>
      <c r="B9" s="59">
        <v>9.0556190687035604E-2</v>
      </c>
      <c r="C9" s="23">
        <v>91.12611234587196</v>
      </c>
    </row>
    <row r="10" spans="1:11" x14ac:dyDescent="0.25">
      <c r="A10" t="s">
        <v>31</v>
      </c>
      <c r="B10" s="59">
        <v>9.0435541654208987E-2</v>
      </c>
      <c r="C10" s="23">
        <v>91.00470399999999</v>
      </c>
    </row>
    <row r="11" spans="1:11" x14ac:dyDescent="0.25">
      <c r="A11" t="s">
        <v>32</v>
      </c>
      <c r="B11" s="59">
        <v>7.6744167714717468E-2</v>
      </c>
      <c r="C11" s="23">
        <v>77.227162450230878</v>
      </c>
    </row>
    <row r="12" spans="1:11" x14ac:dyDescent="0.25">
      <c r="A12" t="s">
        <v>14</v>
      </c>
      <c r="B12" s="59">
        <v>4.6350738556221627E-2</v>
      </c>
      <c r="C12" s="23">
        <v>46.642450140000001</v>
      </c>
    </row>
    <row r="13" spans="1:11" x14ac:dyDescent="0.25">
      <c r="A13" t="s">
        <v>30</v>
      </c>
      <c r="B13" s="59">
        <v>4.5742495751694735E-2</v>
      </c>
      <c r="C13" s="23">
        <v>46.030379317250379</v>
      </c>
    </row>
    <row r="14" spans="1:11" x14ac:dyDescent="0.25">
      <c r="A14" t="s">
        <v>27</v>
      </c>
      <c r="B14" s="59">
        <v>3.7718705130045112E-2</v>
      </c>
      <c r="C14" s="23">
        <v>37.956090413522503</v>
      </c>
    </row>
    <row r="15" spans="1:11" x14ac:dyDescent="0.25">
      <c r="A15" t="s">
        <v>34</v>
      </c>
      <c r="B15" s="59">
        <v>2.6885061681999813E-2</v>
      </c>
      <c r="C15" s="23">
        <v>27.054264679999999</v>
      </c>
    </row>
    <row r="16" spans="1:11" x14ac:dyDescent="0.25">
      <c r="A16" t="s">
        <v>10</v>
      </c>
      <c r="B16" s="59">
        <v>2.6232376839268448E-2</v>
      </c>
      <c r="C16" s="23">
        <v>26.39747212</v>
      </c>
    </row>
    <row r="17" spans="1:3" x14ac:dyDescent="0.25">
      <c r="A17" t="s">
        <v>37</v>
      </c>
      <c r="B17" s="59">
        <v>2.2505852279717055E-2</v>
      </c>
      <c r="C17" s="23">
        <v>22.647494420000001</v>
      </c>
    </row>
    <row r="18" spans="1:3" x14ac:dyDescent="0.25">
      <c r="A18" t="s">
        <v>7</v>
      </c>
      <c r="B18" s="59">
        <v>2.0405468005478558E-2</v>
      </c>
      <c r="C18" s="23">
        <v>20.533891231839817</v>
      </c>
    </row>
    <row r="19" spans="1:3" x14ac:dyDescent="0.25">
      <c r="A19" t="s">
        <v>25</v>
      </c>
      <c r="B19" s="59">
        <v>1.9109374353773894E-2</v>
      </c>
      <c r="C19" s="23">
        <v>19.229640524958885</v>
      </c>
    </row>
    <row r="20" spans="1:3" x14ac:dyDescent="0.25">
      <c r="A20" t="s">
        <v>20</v>
      </c>
      <c r="B20" s="59">
        <v>1.7211588395514007E-2</v>
      </c>
      <c r="C20" s="23">
        <v>17.319910719312727</v>
      </c>
    </row>
    <row r="21" spans="1:3" x14ac:dyDescent="0.25">
      <c r="A21" t="s">
        <v>19</v>
      </c>
      <c r="B21" s="59">
        <v>1.7006893239345677E-2</v>
      </c>
      <c r="C21" s="23">
        <v>17.1139273</v>
      </c>
    </row>
    <row r="22" spans="1:3" x14ac:dyDescent="0.25">
      <c r="A22" t="s">
        <v>24</v>
      </c>
      <c r="B22" s="59">
        <v>8.6914258534620294E-3</v>
      </c>
      <c r="C22" s="23">
        <v>8.7461259441181998</v>
      </c>
    </row>
    <row r="23" spans="1:3" x14ac:dyDescent="0.25">
      <c r="A23" t="s">
        <v>11</v>
      </c>
      <c r="B23" s="59">
        <v>8.4155272960263015E-3</v>
      </c>
      <c r="C23" s="23">
        <v>8.4684910000000002</v>
      </c>
    </row>
    <row r="24" spans="1:3" x14ac:dyDescent="0.25">
      <c r="A24" t="s">
        <v>9</v>
      </c>
      <c r="B24" s="59">
        <v>8.2674951664876081E-3</v>
      </c>
      <c r="C24" s="23">
        <v>8.3195272199999994</v>
      </c>
    </row>
    <row r="25" spans="1:3" x14ac:dyDescent="0.25">
      <c r="A25" t="s">
        <v>22</v>
      </c>
      <c r="B25" s="59">
        <v>5.6819385978645037E-3</v>
      </c>
      <c r="C25" s="23">
        <v>5.7176982720130409</v>
      </c>
    </row>
    <row r="26" spans="1:3" x14ac:dyDescent="0.25">
      <c r="A26" t="s">
        <v>17</v>
      </c>
      <c r="B26" s="59">
        <v>5.47902619908872E-3</v>
      </c>
      <c r="C26" s="23">
        <v>5.5135088299999993</v>
      </c>
    </row>
    <row r="27" spans="1:3" x14ac:dyDescent="0.25">
      <c r="A27" t="s">
        <v>23</v>
      </c>
      <c r="B27" s="59">
        <v>5.2505979182969099E-3</v>
      </c>
      <c r="C27" s="23">
        <v>5.2836429200000001</v>
      </c>
    </row>
    <row r="28" spans="1:3" x14ac:dyDescent="0.25">
      <c r="A28" t="s">
        <v>8</v>
      </c>
      <c r="B28" s="59">
        <v>5.0306085168334916E-3</v>
      </c>
      <c r="C28" s="23">
        <v>5.0622689999999997</v>
      </c>
    </row>
    <row r="29" spans="1:3" x14ac:dyDescent="0.25">
      <c r="A29" t="s">
        <v>29</v>
      </c>
      <c r="B29" s="59">
        <v>4.5872726816218786E-3</v>
      </c>
      <c r="C29" s="23">
        <v>4.6161430000000001</v>
      </c>
    </row>
    <row r="30" spans="1:3" x14ac:dyDescent="0.25">
      <c r="A30" t="s">
        <v>6</v>
      </c>
      <c r="B30" s="59">
        <v>1.4196368670402876E-3</v>
      </c>
      <c r="C30" s="23">
        <v>1.42857145</v>
      </c>
    </row>
    <row r="31" spans="1:3" x14ac:dyDescent="0.25">
      <c r="A31" s="145" t="s">
        <v>44</v>
      </c>
      <c r="B31" s="146">
        <v>1</v>
      </c>
      <c r="C31" s="145">
        <v>1006.2935692691184</v>
      </c>
    </row>
    <row r="33" spans="1:3" ht="18.75" x14ac:dyDescent="0.3">
      <c r="A33" s="1" t="s">
        <v>189</v>
      </c>
    </row>
    <row r="35" spans="1:3" x14ac:dyDescent="0.25">
      <c r="A35" s="145" t="s">
        <v>109</v>
      </c>
      <c r="B35" s="145" t="s">
        <v>187</v>
      </c>
      <c r="C35" s="145" t="s">
        <v>188</v>
      </c>
    </row>
    <row r="36" spans="1:3" x14ac:dyDescent="0.25">
      <c r="A36" t="s">
        <v>190</v>
      </c>
      <c r="B36" s="37">
        <v>0.30667850098027244</v>
      </c>
      <c r="C36" s="23">
        <v>308.60860336954119</v>
      </c>
    </row>
    <row r="37" spans="1:3" x14ac:dyDescent="0.25">
      <c r="A37" t="s">
        <v>191</v>
      </c>
      <c r="B37" s="37">
        <v>0.19512802341798022</v>
      </c>
      <c r="C37" s="23">
        <v>196.35607514970746</v>
      </c>
    </row>
    <row r="38" spans="1:3" x14ac:dyDescent="0.25">
      <c r="A38" t="s">
        <v>192</v>
      </c>
      <c r="B38" s="37">
        <v>0.16006255970775327</v>
      </c>
      <c r="C38" s="23">
        <v>161.06992451466644</v>
      </c>
    </row>
    <row r="39" spans="1:3" x14ac:dyDescent="0.25">
      <c r="A39" t="s">
        <v>193</v>
      </c>
      <c r="B39" s="37">
        <v>0.12986806634150211</v>
      </c>
      <c r="C39" s="23">
        <v>130.68540001286883</v>
      </c>
    </row>
    <row r="40" spans="1:3" x14ac:dyDescent="0.25">
      <c r="A40" t="s">
        <v>194</v>
      </c>
      <c r="B40" s="37">
        <v>0.10740494847428034</v>
      </c>
      <c r="C40" s="23">
        <v>108.08090895734932</v>
      </c>
    </row>
    <row r="41" spans="1:3" x14ac:dyDescent="0.25">
      <c r="A41" t="s">
        <v>104</v>
      </c>
      <c r="B41" s="37">
        <v>6.3533636634544866E-2</v>
      </c>
      <c r="C41" s="23">
        <v>63.933489977623381</v>
      </c>
    </row>
    <row r="42" spans="1:3" x14ac:dyDescent="0.25">
      <c r="A42" t="s">
        <v>195</v>
      </c>
      <c r="B42" s="37">
        <v>2.052224724826876E-2</v>
      </c>
      <c r="C42" s="23">
        <v>20.651405432883717</v>
      </c>
    </row>
    <row r="43" spans="1:3" x14ac:dyDescent="0.25">
      <c r="A43" t="s">
        <v>196</v>
      </c>
      <c r="B43" s="37">
        <v>1.6802017195398034E-2</v>
      </c>
      <c r="C43" s="23">
        <v>16.907761854478192</v>
      </c>
    </row>
    <row r="44" spans="1:3" x14ac:dyDescent="0.25">
      <c r="A44" s="145" t="s">
        <v>197</v>
      </c>
      <c r="B44" s="146">
        <v>1.0000000000000002</v>
      </c>
      <c r="C44" s="145">
        <v>1006.2935692691186</v>
      </c>
    </row>
    <row r="46" spans="1:3" ht="18.75" x14ac:dyDescent="0.25">
      <c r="A46" s="44" t="s">
        <v>198</v>
      </c>
    </row>
    <row r="48" spans="1:3" x14ac:dyDescent="0.25">
      <c r="A48" t="s">
        <v>199</v>
      </c>
      <c r="B48" s="60">
        <v>1753</v>
      </c>
      <c r="C48" t="s">
        <v>200</v>
      </c>
    </row>
    <row r="49" spans="1:3" x14ac:dyDescent="0.25">
      <c r="A49" t="s">
        <v>201</v>
      </c>
      <c r="B49" s="60">
        <v>1006</v>
      </c>
      <c r="C49" t="s">
        <v>200</v>
      </c>
    </row>
    <row r="50" spans="1:3" x14ac:dyDescent="0.25">
      <c r="A50" t="s">
        <v>202</v>
      </c>
      <c r="B50" s="61">
        <v>113</v>
      </c>
      <c r="C50" t="s">
        <v>118</v>
      </c>
    </row>
    <row r="51" spans="1:3" x14ac:dyDescent="0.25">
      <c r="A51" t="s">
        <v>203</v>
      </c>
      <c r="B51" s="61">
        <v>207</v>
      </c>
      <c r="C51" t="s">
        <v>118</v>
      </c>
    </row>
    <row r="52" spans="1:3" x14ac:dyDescent="0.25">
      <c r="A52" t="s">
        <v>204</v>
      </c>
      <c r="B52" s="61" t="s">
        <v>339</v>
      </c>
      <c r="C52" t="s">
        <v>205</v>
      </c>
    </row>
    <row r="53" spans="1:3" x14ac:dyDescent="0.25">
      <c r="A53" s="42" t="s">
        <v>206</v>
      </c>
      <c r="B53" s="62">
        <v>4.5</v>
      </c>
      <c r="C53" t="s">
        <v>207</v>
      </c>
    </row>
    <row r="54" spans="1:3" x14ac:dyDescent="0.25">
      <c r="A54" s="42" t="s">
        <v>208</v>
      </c>
      <c r="B54" s="62">
        <v>2.2999999999999998</v>
      </c>
      <c r="C54" t="s">
        <v>207</v>
      </c>
    </row>
    <row r="55" spans="1:3" x14ac:dyDescent="0.25">
      <c r="A55" s="42" t="s">
        <v>209</v>
      </c>
      <c r="B55" s="62">
        <v>2</v>
      </c>
      <c r="C55" t="s">
        <v>210</v>
      </c>
    </row>
  </sheetData>
  <pageMargins left="0.7" right="0.7" top="0.75" bottom="0.75" header="0.3" footer="0.3"/>
  <pageSetup paperSize="9" orientation="portrait" horizontalDpi="90" verticalDpi="90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0.39997558519241921"/>
    <pageSetUpPr autoPageBreaks="0"/>
  </sheetPr>
  <dimension ref="A1:K265"/>
  <sheetViews>
    <sheetView topLeftCell="A232" zoomScale="80" zoomScaleNormal="80" workbookViewId="0">
      <selection activeCell="A258" sqref="A258"/>
    </sheetView>
  </sheetViews>
  <sheetFormatPr defaultRowHeight="15" x14ac:dyDescent="0.25"/>
  <cols>
    <col min="1" max="1" width="127.140625" bestFit="1" customWidth="1"/>
    <col min="2" max="2" width="75.5703125" bestFit="1" customWidth="1"/>
    <col min="3" max="3" width="53.140625" customWidth="1"/>
    <col min="4" max="4" width="93.7109375" bestFit="1" customWidth="1"/>
    <col min="5" max="6" width="53.140625" customWidth="1"/>
    <col min="7" max="7" width="62" bestFit="1" customWidth="1"/>
    <col min="8" max="8" width="46.140625" bestFit="1" customWidth="1"/>
    <col min="9" max="9" width="67" bestFit="1" customWidth="1"/>
    <col min="10" max="10" width="43.28515625" bestFit="1" customWidth="1"/>
    <col min="11" max="11" width="42.140625" bestFit="1" customWidth="1"/>
  </cols>
  <sheetData>
    <row r="1" spans="1:4" ht="18.75" x14ac:dyDescent="0.3">
      <c r="A1" s="1" t="s">
        <v>1</v>
      </c>
    </row>
    <row r="2" spans="1:4" x14ac:dyDescent="0.25">
      <c r="A2" s="2" t="s">
        <v>217</v>
      </c>
    </row>
    <row r="3" spans="1:4" x14ac:dyDescent="0.25">
      <c r="A3" s="2" t="s">
        <v>0</v>
      </c>
    </row>
    <row r="4" spans="1:4" x14ac:dyDescent="0.25">
      <c r="A4" s="65" t="s">
        <v>218</v>
      </c>
    </row>
    <row r="5" spans="1:4" x14ac:dyDescent="0.25">
      <c r="A5" s="65"/>
    </row>
    <row r="6" spans="1:4" ht="18.75" x14ac:dyDescent="0.3">
      <c r="A6" s="1" t="s">
        <v>219</v>
      </c>
    </row>
    <row r="7" spans="1:4" ht="18.75" x14ac:dyDescent="0.3">
      <c r="A7" s="1"/>
    </row>
    <row r="8" spans="1:4" ht="23.25" x14ac:dyDescent="0.35">
      <c r="A8" s="147"/>
      <c r="B8" s="147" t="s">
        <v>340</v>
      </c>
      <c r="C8" s="147" t="s">
        <v>221</v>
      </c>
      <c r="D8" s="147" t="s">
        <v>222</v>
      </c>
    </row>
    <row r="9" spans="1:4" x14ac:dyDescent="0.25">
      <c r="A9" s="172" t="s">
        <v>223</v>
      </c>
      <c r="B9" s="69" t="s">
        <v>341</v>
      </c>
      <c r="C9" s="70" t="s">
        <v>227</v>
      </c>
      <c r="D9" s="71">
        <v>8938932</v>
      </c>
    </row>
    <row r="10" spans="1:4" x14ac:dyDescent="0.25">
      <c r="A10" s="173"/>
      <c r="B10" s="69" t="s">
        <v>226</v>
      </c>
      <c r="C10" s="70" t="s">
        <v>227</v>
      </c>
      <c r="D10" s="71">
        <v>4101283</v>
      </c>
    </row>
    <row r="11" spans="1:4" x14ac:dyDescent="0.25">
      <c r="A11" s="173"/>
      <c r="B11" s="69" t="s">
        <v>342</v>
      </c>
      <c r="C11" s="69" t="s">
        <v>229</v>
      </c>
      <c r="D11" s="71">
        <v>3151605</v>
      </c>
    </row>
    <row r="12" spans="1:4" x14ac:dyDescent="0.25">
      <c r="A12" s="176" t="s">
        <v>230</v>
      </c>
      <c r="B12" s="72" t="s">
        <v>231</v>
      </c>
      <c r="C12" s="72" t="s">
        <v>210</v>
      </c>
      <c r="D12" s="73">
        <v>23</v>
      </c>
    </row>
    <row r="13" spans="1:4" x14ac:dyDescent="0.25">
      <c r="A13" s="176"/>
      <c r="B13" s="72" t="s">
        <v>343</v>
      </c>
      <c r="C13" s="72" t="s">
        <v>232</v>
      </c>
      <c r="D13" s="73">
        <v>1815</v>
      </c>
    </row>
    <row r="14" spans="1:4" x14ac:dyDescent="0.25">
      <c r="A14" s="176"/>
      <c r="B14" s="74" t="s">
        <v>344</v>
      </c>
      <c r="C14" s="72" t="s">
        <v>345</v>
      </c>
      <c r="D14" s="75">
        <v>2925</v>
      </c>
    </row>
    <row r="15" spans="1:4" x14ac:dyDescent="0.25">
      <c r="A15" s="172" t="s">
        <v>234</v>
      </c>
      <c r="B15" s="70" t="s">
        <v>235</v>
      </c>
      <c r="C15" s="70" t="s">
        <v>210</v>
      </c>
      <c r="D15" s="71">
        <v>24</v>
      </c>
    </row>
    <row r="16" spans="1:4" x14ac:dyDescent="0.25">
      <c r="A16" s="173"/>
      <c r="B16" s="70" t="s">
        <v>346</v>
      </c>
      <c r="C16" s="70" t="s">
        <v>347</v>
      </c>
      <c r="D16" s="148">
        <v>7</v>
      </c>
    </row>
    <row r="17" spans="1:4" x14ac:dyDescent="0.25">
      <c r="A17" s="173"/>
      <c r="B17" s="70" t="s">
        <v>348</v>
      </c>
      <c r="C17" s="70" t="s">
        <v>345</v>
      </c>
      <c r="D17" s="71">
        <v>2339</v>
      </c>
    </row>
    <row r="18" spans="1:4" x14ac:dyDescent="0.25">
      <c r="A18" s="176" t="s">
        <v>238</v>
      </c>
      <c r="B18" s="72" t="s">
        <v>239</v>
      </c>
      <c r="C18" s="72" t="s">
        <v>210</v>
      </c>
      <c r="D18" s="73">
        <v>15</v>
      </c>
    </row>
    <row r="19" spans="1:4" x14ac:dyDescent="0.25">
      <c r="A19" s="176"/>
      <c r="B19" s="72" t="s">
        <v>349</v>
      </c>
      <c r="C19" s="72" t="s">
        <v>350</v>
      </c>
      <c r="D19" s="149">
        <v>140.80000000000001</v>
      </c>
    </row>
    <row r="20" spans="1:4" x14ac:dyDescent="0.25">
      <c r="A20" s="176"/>
      <c r="B20" s="72" t="s">
        <v>351</v>
      </c>
      <c r="C20" s="72" t="s">
        <v>350</v>
      </c>
      <c r="D20" s="149">
        <v>140.19999999999999</v>
      </c>
    </row>
    <row r="21" spans="1:4" x14ac:dyDescent="0.25">
      <c r="A21" s="172" t="s">
        <v>241</v>
      </c>
      <c r="B21" s="70" t="s">
        <v>242</v>
      </c>
      <c r="C21" s="70" t="s">
        <v>210</v>
      </c>
      <c r="D21" s="71">
        <v>3</v>
      </c>
    </row>
    <row r="22" spans="1:4" x14ac:dyDescent="0.25">
      <c r="A22" s="173"/>
      <c r="B22" s="70" t="s">
        <v>352</v>
      </c>
      <c r="C22" s="70" t="s">
        <v>353</v>
      </c>
      <c r="D22" s="148">
        <v>3.1</v>
      </c>
    </row>
    <row r="23" spans="1:4" x14ac:dyDescent="0.25">
      <c r="A23" s="176" t="s">
        <v>243</v>
      </c>
      <c r="B23" s="72" t="s">
        <v>244</v>
      </c>
      <c r="C23" s="72" t="s">
        <v>210</v>
      </c>
      <c r="D23" s="73">
        <v>35</v>
      </c>
    </row>
    <row r="24" spans="1:4" x14ac:dyDescent="0.25">
      <c r="A24" s="176"/>
      <c r="B24" s="72" t="s">
        <v>354</v>
      </c>
      <c r="C24" s="72" t="s">
        <v>355</v>
      </c>
      <c r="D24" s="73">
        <v>22</v>
      </c>
    </row>
    <row r="25" spans="1:4" x14ac:dyDescent="0.25">
      <c r="A25" s="176"/>
      <c r="B25" s="72" t="s">
        <v>356</v>
      </c>
      <c r="C25" s="72" t="s">
        <v>245</v>
      </c>
      <c r="D25" s="73">
        <v>449</v>
      </c>
    </row>
    <row r="26" spans="1:4" x14ac:dyDescent="0.25">
      <c r="A26" s="172" t="s">
        <v>357</v>
      </c>
      <c r="B26" s="70" t="s">
        <v>358</v>
      </c>
      <c r="C26" s="70" t="s">
        <v>359</v>
      </c>
      <c r="D26" s="150">
        <v>8.9700000000000006</v>
      </c>
    </row>
    <row r="27" spans="1:4" x14ac:dyDescent="0.25">
      <c r="A27" s="173"/>
      <c r="B27" s="70" t="s">
        <v>360</v>
      </c>
      <c r="C27" s="70" t="s">
        <v>359</v>
      </c>
      <c r="D27" s="150">
        <v>3.08</v>
      </c>
    </row>
    <row r="28" spans="1:4" x14ac:dyDescent="0.25">
      <c r="A28" s="174"/>
      <c r="B28" s="70" t="s">
        <v>361</v>
      </c>
      <c r="C28" s="70" t="s">
        <v>359</v>
      </c>
      <c r="D28" s="150">
        <v>2.5099999999999998</v>
      </c>
    </row>
    <row r="29" spans="1:4" x14ac:dyDescent="0.25">
      <c r="A29" s="175"/>
      <c r="B29" s="70" t="s">
        <v>362</v>
      </c>
      <c r="C29" s="70" t="s">
        <v>363</v>
      </c>
      <c r="D29" s="150">
        <v>1</v>
      </c>
    </row>
    <row r="30" spans="1:4" x14ac:dyDescent="0.25">
      <c r="A30" s="151" t="s">
        <v>364</v>
      </c>
    </row>
    <row r="31" spans="1:4" ht="18.75" x14ac:dyDescent="0.3">
      <c r="A31" s="1"/>
    </row>
    <row r="32" spans="1:4" ht="18.75" x14ac:dyDescent="0.3">
      <c r="A32" s="1" t="s">
        <v>248</v>
      </c>
    </row>
    <row r="33" spans="1:9" ht="18.75" x14ac:dyDescent="0.3">
      <c r="A33" s="76" t="s">
        <v>246</v>
      </c>
      <c r="B33" s="77" t="s">
        <v>247</v>
      </c>
    </row>
    <row r="35" spans="1:9" x14ac:dyDescent="0.25">
      <c r="A35" s="30" t="s">
        <v>365</v>
      </c>
      <c r="B35" s="30" t="s">
        <v>170</v>
      </c>
      <c r="C35" s="30" t="s">
        <v>366</v>
      </c>
      <c r="D35" s="30" t="s">
        <v>367</v>
      </c>
      <c r="E35" s="30" t="s">
        <v>368</v>
      </c>
      <c r="F35" s="30" t="s">
        <v>369</v>
      </c>
      <c r="G35" s="30" t="s">
        <v>370</v>
      </c>
      <c r="H35" s="30" t="s">
        <v>371</v>
      </c>
      <c r="I35" s="30" t="s">
        <v>372</v>
      </c>
    </row>
    <row r="36" spans="1:9" x14ac:dyDescent="0.25">
      <c r="A36" s="8" t="s">
        <v>230</v>
      </c>
      <c r="B36">
        <v>86</v>
      </c>
      <c r="C36" s="4">
        <v>2100450240.8400009</v>
      </c>
      <c r="D36" s="4">
        <v>10521.692840000002</v>
      </c>
      <c r="E36" s="152"/>
      <c r="F36" s="4">
        <v>6394.7000000000007</v>
      </c>
      <c r="G36" s="4">
        <v>2925.0574911006993</v>
      </c>
      <c r="H36" s="4"/>
      <c r="I36" s="4">
        <v>1814.862678720647</v>
      </c>
    </row>
    <row r="37" spans="1:9" x14ac:dyDescent="0.25">
      <c r="A37" s="8" t="s">
        <v>3</v>
      </c>
      <c r="B37">
        <v>51</v>
      </c>
      <c r="C37" s="4">
        <v>1691507572.7599995</v>
      </c>
      <c r="D37" s="4">
        <v>2368.5014999999999</v>
      </c>
      <c r="E37" s="4">
        <v>14850533.690000001</v>
      </c>
      <c r="F37" s="4">
        <v>205.3</v>
      </c>
      <c r="G37" s="4">
        <v>1275.2784753754815</v>
      </c>
      <c r="H37" s="4">
        <v>5164208.0172363985</v>
      </c>
      <c r="I37" s="4">
        <v>75.788946992538911</v>
      </c>
    </row>
    <row r="38" spans="1:9" x14ac:dyDescent="0.25">
      <c r="A38" s="63" t="s">
        <v>4</v>
      </c>
      <c r="B38" s="79">
        <v>137</v>
      </c>
      <c r="C38" s="145">
        <v>3791957813.6000018</v>
      </c>
      <c r="D38" s="145">
        <v>12890.194340000002</v>
      </c>
      <c r="E38" s="145">
        <f>E37</f>
        <v>14850533.690000001</v>
      </c>
      <c r="F38" s="145">
        <v>6600.0000000000009</v>
      </c>
      <c r="G38" s="145">
        <v>4200.3359664761801</v>
      </c>
      <c r="H38" s="145">
        <f>H37</f>
        <v>5164208.0172363985</v>
      </c>
      <c r="I38" s="145">
        <v>1890.6516257131859</v>
      </c>
    </row>
    <row r="40" spans="1:9" ht="18.75" x14ac:dyDescent="0.3">
      <c r="A40" s="1" t="s">
        <v>253</v>
      </c>
    </row>
    <row r="41" spans="1:9" ht="18.75" x14ac:dyDescent="0.3">
      <c r="A41" s="76" t="s">
        <v>251</v>
      </c>
      <c r="B41" s="76" t="s">
        <v>252</v>
      </c>
    </row>
    <row r="43" spans="1:9" x14ac:dyDescent="0.25">
      <c r="A43" s="30" t="s">
        <v>97</v>
      </c>
      <c r="B43" s="30" t="s">
        <v>170</v>
      </c>
      <c r="C43" s="30" t="s">
        <v>179</v>
      </c>
      <c r="D43" s="30" t="s">
        <v>367</v>
      </c>
      <c r="E43" s="78" t="s">
        <v>250</v>
      </c>
      <c r="F43" s="30" t="s">
        <v>370</v>
      </c>
      <c r="G43" s="30" t="s">
        <v>372</v>
      </c>
    </row>
    <row r="44" spans="1:9" x14ac:dyDescent="0.25">
      <c r="A44" s="8" t="s">
        <v>5</v>
      </c>
      <c r="B44">
        <v>1</v>
      </c>
      <c r="C44" s="4">
        <v>6635892.7599999998</v>
      </c>
      <c r="D44" s="4">
        <v>14</v>
      </c>
      <c r="E44" s="4">
        <v>18</v>
      </c>
      <c r="F44" s="4">
        <v>7.5471698094390165</v>
      </c>
      <c r="G44" s="4">
        <v>9.7035040407073065</v>
      </c>
    </row>
    <row r="45" spans="1:9" x14ac:dyDescent="0.25">
      <c r="A45" s="8" t="s">
        <v>6</v>
      </c>
      <c r="B45">
        <v>1</v>
      </c>
      <c r="C45" s="4">
        <v>9014000</v>
      </c>
      <c r="D45" s="4">
        <v>0.29799999999999999</v>
      </c>
      <c r="E45" s="4">
        <v>12.9</v>
      </c>
      <c r="F45" s="4">
        <v>0.20800464612048938</v>
      </c>
      <c r="G45" s="4">
        <v>9.0042279696453473</v>
      </c>
    </row>
    <row r="46" spans="1:9" x14ac:dyDescent="0.25">
      <c r="A46" s="8" t="s">
        <v>7</v>
      </c>
      <c r="B46">
        <v>1</v>
      </c>
      <c r="C46" s="4">
        <v>16500904.57</v>
      </c>
      <c r="D46" s="4">
        <v>50.63</v>
      </c>
      <c r="E46" s="4">
        <v>62</v>
      </c>
      <c r="F46" s="4">
        <v>16.376200529984878</v>
      </c>
      <c r="G46" s="4">
        <v>20.05381064307846</v>
      </c>
    </row>
    <row r="47" spans="1:9" x14ac:dyDescent="0.25">
      <c r="A47" s="8" t="s">
        <v>8</v>
      </c>
      <c r="B47">
        <v>2</v>
      </c>
      <c r="C47" s="4">
        <v>25675136.98</v>
      </c>
      <c r="D47" s="4">
        <v>267.15999999999997</v>
      </c>
      <c r="E47" s="4">
        <v>231</v>
      </c>
      <c r="F47" s="4">
        <v>18.124148418504163</v>
      </c>
      <c r="G47" s="4">
        <v>15.776516434737351</v>
      </c>
    </row>
    <row r="48" spans="1:9" x14ac:dyDescent="0.25">
      <c r="A48" s="8" t="s">
        <v>9</v>
      </c>
      <c r="B48">
        <v>2</v>
      </c>
      <c r="C48" s="4">
        <v>15239575.48</v>
      </c>
      <c r="D48" s="4">
        <v>24.4</v>
      </c>
      <c r="E48" s="4">
        <v>7</v>
      </c>
      <c r="F48" s="4">
        <v>15.550338244277576</v>
      </c>
      <c r="G48" s="4">
        <v>4.5001115092808304</v>
      </c>
    </row>
    <row r="49" spans="1:7" x14ac:dyDescent="0.25">
      <c r="A49" s="8" t="s">
        <v>11</v>
      </c>
      <c r="B49">
        <v>1</v>
      </c>
      <c r="C49" s="4">
        <v>33146834.5</v>
      </c>
      <c r="D49" s="4">
        <v>55.816000000000003</v>
      </c>
      <c r="E49" s="4">
        <v>85.300000000000011</v>
      </c>
      <c r="F49" s="4">
        <v>10.578754668175177</v>
      </c>
      <c r="G49" s="4">
        <v>16.16682981932318</v>
      </c>
    </row>
    <row r="50" spans="1:7" x14ac:dyDescent="0.25">
      <c r="A50" s="8" t="s">
        <v>12</v>
      </c>
      <c r="B50">
        <v>2</v>
      </c>
      <c r="C50" s="4">
        <v>5787127.7400000002</v>
      </c>
      <c r="D50" s="4">
        <v>9.5</v>
      </c>
      <c r="E50" s="4">
        <v>7</v>
      </c>
      <c r="F50" s="4">
        <v>6.3223141062184824</v>
      </c>
      <c r="G50" s="4">
        <v>4.6585472361609872</v>
      </c>
    </row>
    <row r="51" spans="1:7" x14ac:dyDescent="0.25">
      <c r="A51" s="8" t="s">
        <v>13</v>
      </c>
      <c r="B51">
        <v>15</v>
      </c>
      <c r="C51" s="4">
        <v>318860892.68999994</v>
      </c>
      <c r="D51" s="4">
        <v>1389.0448000000004</v>
      </c>
      <c r="E51" s="4">
        <v>1053</v>
      </c>
      <c r="F51" s="4">
        <v>411.80325059374809</v>
      </c>
      <c r="G51" s="4">
        <v>328.27494534815565</v>
      </c>
    </row>
    <row r="52" spans="1:7" x14ac:dyDescent="0.25">
      <c r="A52" s="8" t="s">
        <v>15</v>
      </c>
      <c r="B52">
        <v>4</v>
      </c>
      <c r="C52" s="4">
        <v>112345000</v>
      </c>
      <c r="D52" s="4">
        <v>340.74099999999999</v>
      </c>
      <c r="E52" s="4">
        <v>296</v>
      </c>
      <c r="F52" s="4">
        <v>201.4088264564819</v>
      </c>
      <c r="G52" s="4">
        <v>165.55755395683454</v>
      </c>
    </row>
    <row r="53" spans="1:7" x14ac:dyDescent="0.25">
      <c r="A53" s="8" t="s">
        <v>16</v>
      </c>
      <c r="B53">
        <v>2</v>
      </c>
      <c r="C53" s="4">
        <v>51225823.07</v>
      </c>
      <c r="D53" s="4">
        <v>135.55801</v>
      </c>
      <c r="E53" s="4">
        <v>0</v>
      </c>
      <c r="F53" s="4">
        <v>16.944750604751619</v>
      </c>
      <c r="G53" s="4">
        <v>0</v>
      </c>
    </row>
    <row r="54" spans="1:7" x14ac:dyDescent="0.25">
      <c r="A54" s="8" t="s">
        <v>17</v>
      </c>
      <c r="B54">
        <v>11</v>
      </c>
      <c r="C54" s="4">
        <v>223355803.91000003</v>
      </c>
      <c r="D54" s="4">
        <v>802.79</v>
      </c>
      <c r="E54" s="4">
        <v>453.3</v>
      </c>
      <c r="F54" s="4">
        <v>273.2409731454735</v>
      </c>
      <c r="G54" s="4">
        <v>150.79436581935676</v>
      </c>
    </row>
    <row r="55" spans="1:7" x14ac:dyDescent="0.25">
      <c r="A55" s="8" t="s">
        <v>18</v>
      </c>
      <c r="B55">
        <v>2</v>
      </c>
      <c r="C55" s="4">
        <v>31828414.550000004</v>
      </c>
      <c r="D55" s="4">
        <v>134.32400000000001</v>
      </c>
      <c r="E55" s="4">
        <v>103</v>
      </c>
      <c r="F55" s="4">
        <v>65.861979800478963</v>
      </c>
      <c r="G55" s="4">
        <v>50.553410388126977</v>
      </c>
    </row>
    <row r="56" spans="1:7" x14ac:dyDescent="0.25">
      <c r="A56" s="8" t="s">
        <v>19</v>
      </c>
      <c r="B56">
        <v>2</v>
      </c>
      <c r="C56" s="4">
        <v>58358287.909999996</v>
      </c>
      <c r="D56" s="4">
        <v>259.27699999999999</v>
      </c>
      <c r="E56" s="4">
        <v>105</v>
      </c>
      <c r="F56" s="4">
        <v>91.862394889910533</v>
      </c>
      <c r="G56" s="4">
        <v>36.746804625684724</v>
      </c>
    </row>
    <row r="57" spans="1:7" x14ac:dyDescent="0.25">
      <c r="A57" s="8" t="s">
        <v>22</v>
      </c>
      <c r="B57">
        <v>2</v>
      </c>
      <c r="C57" s="4">
        <v>37167361.349999994</v>
      </c>
      <c r="D57" s="4">
        <v>328.65499999999997</v>
      </c>
      <c r="E57" s="4">
        <v>105</v>
      </c>
      <c r="F57" s="4">
        <v>74.138123755842315</v>
      </c>
      <c r="G57" s="4">
        <v>23.564272383251815</v>
      </c>
    </row>
    <row r="58" spans="1:7" x14ac:dyDescent="0.25">
      <c r="A58" s="8" t="s">
        <v>23</v>
      </c>
      <c r="B58">
        <v>2</v>
      </c>
      <c r="C58" s="4">
        <v>33817112.009999998</v>
      </c>
      <c r="D58" s="4">
        <v>190</v>
      </c>
      <c r="E58" s="4">
        <v>76</v>
      </c>
      <c r="F58" s="4">
        <v>70.108556832694759</v>
      </c>
      <c r="G58" s="4">
        <v>28.043422733077904</v>
      </c>
    </row>
    <row r="59" spans="1:7" x14ac:dyDescent="0.25">
      <c r="A59" s="8" t="s">
        <v>24</v>
      </c>
      <c r="B59">
        <v>4</v>
      </c>
      <c r="C59" s="4">
        <v>97129162.49000001</v>
      </c>
      <c r="D59" s="4">
        <v>496.11599999999999</v>
      </c>
      <c r="E59" s="4">
        <v>221</v>
      </c>
      <c r="F59" s="4">
        <v>247.26451127972456</v>
      </c>
      <c r="G59" s="4">
        <v>118.04659076998432</v>
      </c>
    </row>
    <row r="60" spans="1:7" x14ac:dyDescent="0.25">
      <c r="A60" s="8" t="s">
        <v>25</v>
      </c>
      <c r="B60">
        <v>2</v>
      </c>
      <c r="C60" s="4">
        <v>30641888.079999998</v>
      </c>
      <c r="D60" s="4">
        <v>56.223999999999997</v>
      </c>
      <c r="E60" s="4">
        <v>40</v>
      </c>
      <c r="F60" s="4">
        <v>46.828837756802216</v>
      </c>
      <c r="G60" s="4">
        <v>33.04250250526556</v>
      </c>
    </row>
    <row r="61" spans="1:7" x14ac:dyDescent="0.25">
      <c r="A61" s="8" t="s">
        <v>26</v>
      </c>
      <c r="B61">
        <v>14</v>
      </c>
      <c r="C61" s="4">
        <v>370977489.93999994</v>
      </c>
      <c r="D61" s="4">
        <v>2228.9409999999998</v>
      </c>
      <c r="E61" s="4">
        <v>1216.4000000000001</v>
      </c>
      <c r="F61" s="4">
        <v>541.46066380199557</v>
      </c>
      <c r="G61" s="4">
        <v>294.29367021330211</v>
      </c>
    </row>
    <row r="62" spans="1:7" x14ac:dyDescent="0.25">
      <c r="A62" s="8" t="s">
        <v>28</v>
      </c>
      <c r="B62">
        <v>1</v>
      </c>
      <c r="C62" s="4">
        <v>34475258.07</v>
      </c>
      <c r="D62" s="4">
        <v>246.98699999999999</v>
      </c>
      <c r="E62" s="4">
        <v>105</v>
      </c>
      <c r="F62" s="4">
        <v>61.237239661011742</v>
      </c>
      <c r="G62" s="4">
        <v>26.033395135801612</v>
      </c>
    </row>
    <row r="63" spans="1:7" x14ac:dyDescent="0.25">
      <c r="A63" s="8" t="s">
        <v>30</v>
      </c>
      <c r="B63">
        <v>1</v>
      </c>
      <c r="C63" s="4">
        <v>354281.48</v>
      </c>
      <c r="D63" s="4">
        <v>2.6469999999999998</v>
      </c>
      <c r="E63" s="4">
        <v>0</v>
      </c>
      <c r="F63" s="4">
        <v>1.8198124999999998</v>
      </c>
      <c r="G63" s="4">
        <v>0</v>
      </c>
    </row>
    <row r="64" spans="1:7" x14ac:dyDescent="0.25">
      <c r="A64" s="8" t="s">
        <v>31</v>
      </c>
      <c r="B64">
        <v>6</v>
      </c>
      <c r="C64" s="4">
        <v>164248177.03</v>
      </c>
      <c r="D64" s="4">
        <v>596.16301999999996</v>
      </c>
      <c r="E64" s="4">
        <v>497.8</v>
      </c>
      <c r="F64" s="4">
        <v>179.06738364104947</v>
      </c>
      <c r="G64" s="4">
        <v>152.13817606514235</v>
      </c>
    </row>
    <row r="65" spans="1:9" x14ac:dyDescent="0.25">
      <c r="A65" s="8" t="s">
        <v>32</v>
      </c>
      <c r="B65">
        <v>1</v>
      </c>
      <c r="C65" s="4">
        <v>667566.18999999994</v>
      </c>
      <c r="D65" s="4">
        <v>0</v>
      </c>
      <c r="E65" s="4">
        <v>0</v>
      </c>
      <c r="F65" s="4">
        <v>0</v>
      </c>
      <c r="G65" s="4">
        <v>0</v>
      </c>
    </row>
    <row r="66" spans="1:9" x14ac:dyDescent="0.25">
      <c r="A66" s="8" t="s">
        <v>33</v>
      </c>
      <c r="B66">
        <v>7</v>
      </c>
      <c r="C66" s="4">
        <v>422998250.03999996</v>
      </c>
      <c r="D66" s="4">
        <v>2892.4210100000005</v>
      </c>
      <c r="E66" s="4">
        <v>1700</v>
      </c>
      <c r="F66" s="4">
        <v>567.30325595801503</v>
      </c>
      <c r="G66" s="4">
        <v>327.91002112372939</v>
      </c>
    </row>
    <row r="67" spans="1:9" x14ac:dyDescent="0.25">
      <c r="A67" s="63" t="s">
        <v>4</v>
      </c>
      <c r="B67" s="79">
        <v>86</v>
      </c>
      <c r="C67" s="145">
        <v>2100450240.8400002</v>
      </c>
      <c r="D67" s="145">
        <v>10521.692840000002</v>
      </c>
      <c r="E67" s="145">
        <v>6394.7</v>
      </c>
      <c r="F67" s="145">
        <v>2925.0574911006993</v>
      </c>
      <c r="G67" s="145">
        <v>1814.8626787206474</v>
      </c>
    </row>
    <row r="68" spans="1:9" x14ac:dyDescent="0.25">
      <c r="A68" s="8"/>
      <c r="C68" s="3"/>
      <c r="D68" s="3"/>
      <c r="E68" s="3"/>
      <c r="F68" s="3"/>
      <c r="G68" s="3"/>
      <c r="H68" s="3"/>
      <c r="I68" s="3"/>
    </row>
    <row r="69" spans="1:9" ht="18.75" x14ac:dyDescent="0.3">
      <c r="A69" s="1" t="s">
        <v>254</v>
      </c>
    </row>
    <row r="70" spans="1:9" ht="18.75" x14ac:dyDescent="0.3">
      <c r="A70" s="76" t="s">
        <v>251</v>
      </c>
      <c r="B70" s="76" t="s">
        <v>252</v>
      </c>
    </row>
    <row r="71" spans="1:9" ht="18.75" x14ac:dyDescent="0.3">
      <c r="A71" s="1"/>
    </row>
    <row r="72" spans="1:9" x14ac:dyDescent="0.25">
      <c r="A72" s="100" t="s">
        <v>436</v>
      </c>
      <c r="B72" s="30" t="s">
        <v>170</v>
      </c>
      <c r="C72" s="30" t="s">
        <v>179</v>
      </c>
      <c r="D72" s="30" t="s">
        <v>367</v>
      </c>
      <c r="E72" s="30" t="s">
        <v>369</v>
      </c>
      <c r="F72" s="161" t="s">
        <v>442</v>
      </c>
      <c r="G72" s="30" t="s">
        <v>372</v>
      </c>
    </row>
    <row r="73" spans="1:9" x14ac:dyDescent="0.25">
      <c r="A73" s="82" t="s">
        <v>437</v>
      </c>
      <c r="B73" s="28">
        <v>1</v>
      </c>
      <c r="C73" s="28">
        <v>5600000</v>
      </c>
      <c r="D73" s="28">
        <v>0.626</v>
      </c>
      <c r="E73" s="28">
        <v>1</v>
      </c>
      <c r="F73" s="28">
        <v>0.18605152316827742</v>
      </c>
      <c r="G73" s="28">
        <v>0.29720690601961247</v>
      </c>
    </row>
    <row r="74" spans="1:9" x14ac:dyDescent="0.25">
      <c r="A74" s="82" t="s">
        <v>99</v>
      </c>
      <c r="B74" s="28">
        <v>23</v>
      </c>
      <c r="C74" s="28">
        <v>891489899.83000016</v>
      </c>
      <c r="D74" s="28">
        <v>5163.5427999999993</v>
      </c>
      <c r="E74" s="28">
        <v>3209.7000000000007</v>
      </c>
      <c r="F74" s="28">
        <v>1163.8833957211573</v>
      </c>
      <c r="G74" s="28">
        <v>708.05835246467905</v>
      </c>
    </row>
    <row r="75" spans="1:9" x14ac:dyDescent="0.25">
      <c r="A75" s="82" t="s">
        <v>438</v>
      </c>
      <c r="B75" s="28">
        <v>1</v>
      </c>
      <c r="C75" s="28">
        <v>25000000</v>
      </c>
      <c r="D75" s="28">
        <v>135.55799999999999</v>
      </c>
      <c r="E75" s="28">
        <v>0</v>
      </c>
      <c r="F75" s="28">
        <v>16.944749999999999</v>
      </c>
      <c r="G75" s="28">
        <v>0</v>
      </c>
    </row>
    <row r="76" spans="1:9" x14ac:dyDescent="0.25">
      <c r="A76" s="82" t="s">
        <v>439</v>
      </c>
      <c r="B76" s="28">
        <v>3</v>
      </c>
      <c r="C76" s="28">
        <v>34659005.759999998</v>
      </c>
      <c r="D76" s="28">
        <v>0.34302000000000005</v>
      </c>
      <c r="E76" s="28">
        <v>0</v>
      </c>
      <c r="F76" s="28">
        <v>0.12862925438665657</v>
      </c>
      <c r="G76" s="28">
        <v>0</v>
      </c>
    </row>
    <row r="77" spans="1:9" x14ac:dyDescent="0.25">
      <c r="A77" s="82" t="s">
        <v>427</v>
      </c>
      <c r="B77" s="28">
        <v>4</v>
      </c>
      <c r="C77" s="28">
        <v>24469641.68</v>
      </c>
      <c r="D77" s="28">
        <v>24.400019999999998</v>
      </c>
      <c r="E77" s="28">
        <v>7</v>
      </c>
      <c r="F77" s="28">
        <v>15.550348244277576</v>
      </c>
      <c r="G77" s="28">
        <v>4.5001115092808304</v>
      </c>
    </row>
    <row r="78" spans="1:9" x14ac:dyDescent="0.25">
      <c r="A78" s="82" t="s">
        <v>440</v>
      </c>
      <c r="B78" s="28">
        <v>52</v>
      </c>
      <c r="C78" s="28">
        <v>1115868744.9300001</v>
      </c>
      <c r="D78" s="28">
        <v>5182.4250000000011</v>
      </c>
      <c r="E78" s="28">
        <v>3177</v>
      </c>
      <c r="F78" s="28">
        <v>1721.1686883956756</v>
      </c>
      <c r="G78" s="28">
        <v>1102.0070078406677</v>
      </c>
    </row>
    <row r="79" spans="1:9" x14ac:dyDescent="0.25">
      <c r="A79" s="82" t="s">
        <v>441</v>
      </c>
      <c r="B79" s="28">
        <v>2</v>
      </c>
      <c r="C79" s="28">
        <v>3362948.64</v>
      </c>
      <c r="D79" s="28">
        <v>14.798</v>
      </c>
      <c r="E79" s="28">
        <v>0</v>
      </c>
      <c r="F79" s="28">
        <v>7.195627962034699</v>
      </c>
      <c r="G79" s="28">
        <v>0</v>
      </c>
    </row>
    <row r="80" spans="1:9" x14ac:dyDescent="0.25">
      <c r="A80" s="162" t="s">
        <v>4</v>
      </c>
      <c r="B80" s="50">
        <v>86</v>
      </c>
      <c r="C80" s="50">
        <v>2100450240.8400011</v>
      </c>
      <c r="D80" s="50">
        <v>10521.692839999998</v>
      </c>
      <c r="E80" s="50">
        <v>6394.7000000000007</v>
      </c>
      <c r="F80" s="50">
        <v>2925.0574911006993</v>
      </c>
      <c r="G80" s="50">
        <v>1814.8626787206467</v>
      </c>
    </row>
    <row r="81" spans="1:7" ht="18.75" x14ac:dyDescent="0.3">
      <c r="A81" s="1"/>
    </row>
    <row r="82" spans="1:7" ht="18.75" x14ac:dyDescent="0.3">
      <c r="A82" s="1" t="s">
        <v>255</v>
      </c>
    </row>
    <row r="83" spans="1:7" ht="18.75" x14ac:dyDescent="0.3">
      <c r="A83" s="76" t="s">
        <v>251</v>
      </c>
      <c r="B83" s="76" t="s">
        <v>252</v>
      </c>
    </row>
    <row r="84" spans="1:7" ht="18.75" x14ac:dyDescent="0.3">
      <c r="A84" s="58"/>
      <c r="B84" s="58"/>
    </row>
    <row r="85" spans="1:7" x14ac:dyDescent="0.25">
      <c r="A85" s="100" t="s">
        <v>443</v>
      </c>
      <c r="B85" s="30" t="s">
        <v>170</v>
      </c>
      <c r="C85" s="30" t="s">
        <v>179</v>
      </c>
      <c r="D85" s="30" t="s">
        <v>367</v>
      </c>
      <c r="E85" s="30" t="s">
        <v>369</v>
      </c>
      <c r="F85" s="161" t="s">
        <v>442</v>
      </c>
      <c r="G85" s="30" t="s">
        <v>372</v>
      </c>
    </row>
    <row r="86" spans="1:7" x14ac:dyDescent="0.25">
      <c r="A86" s="82" t="s">
        <v>422</v>
      </c>
      <c r="B86" s="28">
        <v>1</v>
      </c>
      <c r="C86" s="28">
        <v>22500000</v>
      </c>
      <c r="D86" s="28">
        <v>97.9</v>
      </c>
      <c r="E86" s="28">
        <v>48</v>
      </c>
      <c r="F86" s="28">
        <v>81.583333333333343</v>
      </c>
      <c r="G86" s="28">
        <v>40</v>
      </c>
    </row>
    <row r="87" spans="1:7" x14ac:dyDescent="0.25">
      <c r="A87" s="82" t="s">
        <v>423</v>
      </c>
      <c r="B87" s="28">
        <v>1</v>
      </c>
      <c r="C87" s="28">
        <v>3750000</v>
      </c>
      <c r="D87" s="28">
        <v>0.34300000000000003</v>
      </c>
      <c r="E87" s="28">
        <v>0</v>
      </c>
      <c r="F87" s="28">
        <v>0.12862500000000002</v>
      </c>
      <c r="G87" s="28">
        <v>0</v>
      </c>
    </row>
    <row r="88" spans="1:7" x14ac:dyDescent="0.25">
      <c r="A88" s="82" t="s">
        <v>424</v>
      </c>
      <c r="B88" s="28">
        <v>1</v>
      </c>
      <c r="C88" s="28">
        <v>5600000</v>
      </c>
      <c r="D88" s="28">
        <v>0.626</v>
      </c>
      <c r="E88" s="28">
        <v>1</v>
      </c>
      <c r="F88" s="28">
        <v>0.18605152316827742</v>
      </c>
      <c r="G88" s="28">
        <v>0.29720690601961247</v>
      </c>
    </row>
    <row r="89" spans="1:7" x14ac:dyDescent="0.25">
      <c r="A89" s="82" t="s">
        <v>425</v>
      </c>
      <c r="B89" s="28">
        <v>1</v>
      </c>
      <c r="C89" s="28">
        <v>2178519.12</v>
      </c>
      <c r="D89" s="28">
        <v>10</v>
      </c>
      <c r="E89" s="28">
        <v>4</v>
      </c>
      <c r="F89" s="28">
        <v>10</v>
      </c>
      <c r="G89" s="28">
        <v>4</v>
      </c>
    </row>
    <row r="90" spans="1:7" x14ac:dyDescent="0.25">
      <c r="A90" s="82" t="s">
        <v>426</v>
      </c>
      <c r="B90" s="28">
        <v>1</v>
      </c>
      <c r="C90" s="28">
        <v>25000000</v>
      </c>
      <c r="D90" s="28">
        <v>135.55799999999999</v>
      </c>
      <c r="E90" s="28">
        <v>0</v>
      </c>
      <c r="F90" s="28">
        <v>16.944749999999999</v>
      </c>
      <c r="G90" s="28">
        <v>0</v>
      </c>
    </row>
    <row r="91" spans="1:7" x14ac:dyDescent="0.25">
      <c r="A91" s="82" t="s">
        <v>427</v>
      </c>
      <c r="B91" s="28">
        <v>4</v>
      </c>
      <c r="C91" s="28">
        <v>24469641.68</v>
      </c>
      <c r="D91" s="28">
        <v>24.400019999999998</v>
      </c>
      <c r="E91" s="28">
        <v>7</v>
      </c>
      <c r="F91" s="28">
        <v>15.550348244277576</v>
      </c>
      <c r="G91" s="28">
        <v>4.5001115092808304</v>
      </c>
    </row>
    <row r="92" spans="1:7" x14ac:dyDescent="0.25">
      <c r="A92" s="82" t="s">
        <v>428</v>
      </c>
      <c r="B92" s="28">
        <v>1</v>
      </c>
      <c r="C92" s="28">
        <v>42148644.219999999</v>
      </c>
      <c r="D92" s="28">
        <v>50.662999999999997</v>
      </c>
      <c r="E92" s="28">
        <v>45.8</v>
      </c>
      <c r="F92" s="28">
        <v>41.83183486493482</v>
      </c>
      <c r="G92" s="28">
        <v>37.816513763772669</v>
      </c>
    </row>
    <row r="93" spans="1:7" x14ac:dyDescent="0.25">
      <c r="A93" s="82" t="s">
        <v>429</v>
      </c>
      <c r="B93" s="28">
        <v>1</v>
      </c>
      <c r="C93" s="28">
        <v>9014000</v>
      </c>
      <c r="D93" s="28">
        <v>0.29799999999999999</v>
      </c>
      <c r="E93" s="28">
        <v>12.9</v>
      </c>
      <c r="F93" s="28">
        <v>0.20800464612048938</v>
      </c>
      <c r="G93" s="28">
        <v>9.0042279696453473</v>
      </c>
    </row>
    <row r="94" spans="1:7" x14ac:dyDescent="0.25">
      <c r="A94" s="82" t="s">
        <v>430</v>
      </c>
      <c r="B94" s="28">
        <v>30</v>
      </c>
      <c r="C94" s="28">
        <v>565913132.02999985</v>
      </c>
      <c r="D94" s="28">
        <v>1742.2390000000005</v>
      </c>
      <c r="E94" s="28">
        <v>1386</v>
      </c>
      <c r="F94" s="28">
        <v>720.52480207010785</v>
      </c>
      <c r="G94" s="28">
        <v>583.89994603135926</v>
      </c>
    </row>
    <row r="95" spans="1:7" x14ac:dyDescent="0.25">
      <c r="A95" s="82" t="s">
        <v>431</v>
      </c>
      <c r="B95" s="28">
        <v>8</v>
      </c>
      <c r="C95" s="28">
        <v>178293183.81000003</v>
      </c>
      <c r="D95" s="28">
        <v>907.24879999999996</v>
      </c>
      <c r="E95" s="28">
        <v>813.3</v>
      </c>
      <c r="F95" s="28">
        <v>178.74419988735542</v>
      </c>
      <c r="G95" s="28">
        <v>156.28970058391954</v>
      </c>
    </row>
    <row r="96" spans="1:7" x14ac:dyDescent="0.25">
      <c r="A96" s="82" t="s">
        <v>432</v>
      </c>
      <c r="B96" s="28">
        <v>2</v>
      </c>
      <c r="C96" s="28">
        <v>30909005.760000002</v>
      </c>
      <c r="D96" s="28">
        <v>2.0000000000000002E-5</v>
      </c>
      <c r="E96" s="28">
        <v>0</v>
      </c>
      <c r="F96" s="28">
        <v>4.254386656555841E-6</v>
      </c>
      <c r="G96" s="28">
        <v>0</v>
      </c>
    </row>
    <row r="97" spans="1:9" x14ac:dyDescent="0.25">
      <c r="A97" s="82" t="s">
        <v>433</v>
      </c>
      <c r="B97" s="28">
        <v>2</v>
      </c>
      <c r="C97" s="28">
        <v>3362948.64</v>
      </c>
      <c r="D97" s="28">
        <v>14.798</v>
      </c>
      <c r="E97" s="28">
        <v>0</v>
      </c>
      <c r="F97" s="28">
        <v>7.195627962034699</v>
      </c>
      <c r="G97" s="28">
        <v>0</v>
      </c>
    </row>
    <row r="98" spans="1:9" x14ac:dyDescent="0.25">
      <c r="A98" s="82" t="s">
        <v>434</v>
      </c>
      <c r="B98" s="28">
        <v>20</v>
      </c>
      <c r="C98" s="28">
        <v>525277093.78000003</v>
      </c>
      <c r="D98" s="28">
        <v>3332.2860000000005</v>
      </c>
      <c r="E98" s="28">
        <v>1739</v>
      </c>
      <c r="F98" s="28">
        <v>909.06055299223431</v>
      </c>
      <c r="G98" s="28">
        <v>474.10706180930845</v>
      </c>
    </row>
    <row r="99" spans="1:9" x14ac:dyDescent="0.25">
      <c r="A99" s="82" t="s">
        <v>435</v>
      </c>
      <c r="B99" s="28">
        <v>13</v>
      </c>
      <c r="C99" s="28">
        <v>662034071.80000007</v>
      </c>
      <c r="D99" s="28">
        <v>4205.3329999999996</v>
      </c>
      <c r="E99" s="28">
        <v>2337.6999999999998</v>
      </c>
      <c r="F99" s="28">
        <v>943.09935632274664</v>
      </c>
      <c r="G99" s="28">
        <v>504.94791014734153</v>
      </c>
    </row>
    <row r="100" spans="1:9" x14ac:dyDescent="0.25">
      <c r="A100" s="162" t="s">
        <v>4</v>
      </c>
      <c r="B100" s="50">
        <v>86</v>
      </c>
      <c r="C100" s="50">
        <v>2100450240.8399999</v>
      </c>
      <c r="D100" s="50">
        <v>10521.692840000002</v>
      </c>
      <c r="E100" s="50">
        <v>6394.7</v>
      </c>
      <c r="F100" s="50">
        <v>2925.0574911007002</v>
      </c>
      <c r="G100" s="50">
        <v>1814.862678720647</v>
      </c>
    </row>
    <row r="101" spans="1:9" ht="18.75" x14ac:dyDescent="0.3">
      <c r="A101" s="58"/>
      <c r="B101" s="58"/>
    </row>
    <row r="102" spans="1:9" ht="18.75" x14ac:dyDescent="0.3">
      <c r="A102" s="1" t="s">
        <v>257</v>
      </c>
    </row>
    <row r="103" spans="1:9" ht="18.75" x14ac:dyDescent="0.3">
      <c r="A103" s="76" t="s">
        <v>246</v>
      </c>
      <c r="B103" s="76" t="s">
        <v>256</v>
      </c>
    </row>
    <row r="105" spans="1:9" x14ac:dyDescent="0.25">
      <c r="A105" s="30" t="s">
        <v>97</v>
      </c>
      <c r="B105" s="81" t="s">
        <v>249</v>
      </c>
      <c r="C105" s="30" t="s">
        <v>179</v>
      </c>
      <c r="D105" s="30" t="s">
        <v>367</v>
      </c>
      <c r="E105" s="30" t="s">
        <v>368</v>
      </c>
      <c r="F105" s="30" t="s">
        <v>369</v>
      </c>
      <c r="G105" s="30" t="s">
        <v>370</v>
      </c>
      <c r="H105" s="30" t="s">
        <v>373</v>
      </c>
      <c r="I105" s="30" t="s">
        <v>372</v>
      </c>
    </row>
    <row r="106" spans="1:9" x14ac:dyDescent="0.25">
      <c r="A106" s="82" t="s">
        <v>5</v>
      </c>
      <c r="B106" s="28">
        <v>3</v>
      </c>
      <c r="C106" s="28">
        <v>195000000</v>
      </c>
      <c r="D106" s="28">
        <v>3.0634999999999999</v>
      </c>
      <c r="E106" s="28">
        <v>76681.69</v>
      </c>
      <c r="F106" s="28">
        <v>0</v>
      </c>
      <c r="G106" s="28">
        <v>1.1608209677419354</v>
      </c>
      <c r="H106" s="28">
        <v>20758.771505376346</v>
      </c>
      <c r="I106" s="28">
        <v>0</v>
      </c>
    </row>
    <row r="107" spans="1:9" x14ac:dyDescent="0.25">
      <c r="A107" s="82" t="s">
        <v>7</v>
      </c>
      <c r="B107" s="28">
        <v>2</v>
      </c>
      <c r="C107" s="28">
        <v>83685713.239999995</v>
      </c>
      <c r="D107" s="28">
        <v>109.764</v>
      </c>
      <c r="E107" s="28">
        <v>186120</v>
      </c>
      <c r="F107" s="28">
        <v>0</v>
      </c>
      <c r="G107" s="28">
        <v>38.852324004549203</v>
      </c>
      <c r="H107" s="28">
        <v>80687.861273087168</v>
      </c>
      <c r="I107" s="28">
        <v>0</v>
      </c>
    </row>
    <row r="108" spans="1:9" x14ac:dyDescent="0.25">
      <c r="A108" s="82" t="s">
        <v>9</v>
      </c>
      <c r="B108" s="28">
        <v>1</v>
      </c>
      <c r="C108" s="28">
        <v>3900000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</row>
    <row r="109" spans="1:9" x14ac:dyDescent="0.25">
      <c r="A109" s="82" t="s">
        <v>10</v>
      </c>
      <c r="B109" s="28">
        <v>7</v>
      </c>
      <c r="C109" s="28">
        <v>57302722.609999992</v>
      </c>
      <c r="D109" s="28">
        <v>212.077</v>
      </c>
      <c r="E109" s="28">
        <v>780668</v>
      </c>
      <c r="F109" s="28">
        <v>49</v>
      </c>
      <c r="G109" s="28">
        <v>134.40198137025743</v>
      </c>
      <c r="H109" s="28">
        <v>545046.79897250503</v>
      </c>
      <c r="I109" s="28">
        <v>22.027305040930631</v>
      </c>
    </row>
    <row r="110" spans="1:9" x14ac:dyDescent="0.25">
      <c r="A110" s="82" t="s">
        <v>13</v>
      </c>
      <c r="B110" s="28">
        <v>2</v>
      </c>
      <c r="C110" s="28">
        <v>122943497.40000001</v>
      </c>
      <c r="D110" s="28">
        <v>6.2799999999999994</v>
      </c>
      <c r="E110" s="28">
        <v>24825</v>
      </c>
      <c r="F110" s="28">
        <v>1</v>
      </c>
      <c r="G110" s="28">
        <v>1.7611487803681145</v>
      </c>
      <c r="H110" s="28">
        <v>7856.2042682398633</v>
      </c>
      <c r="I110" s="28">
        <v>0.31646341463201866</v>
      </c>
    </row>
    <row r="111" spans="1:9" x14ac:dyDescent="0.25">
      <c r="A111" s="82" t="s">
        <v>35</v>
      </c>
      <c r="B111" s="28">
        <v>1</v>
      </c>
      <c r="C111" s="28">
        <v>16000000</v>
      </c>
      <c r="D111" s="28">
        <v>11.353999999999999</v>
      </c>
      <c r="E111" s="28">
        <v>154</v>
      </c>
      <c r="F111" s="28">
        <v>9.1999999999999993</v>
      </c>
      <c r="G111" s="28">
        <v>1.8166399999999998</v>
      </c>
      <c r="H111" s="28">
        <v>24.64</v>
      </c>
      <c r="I111" s="28">
        <v>1.472</v>
      </c>
    </row>
    <row r="112" spans="1:9" x14ac:dyDescent="0.25">
      <c r="A112" s="82" t="s">
        <v>14</v>
      </c>
      <c r="B112" s="28">
        <v>1</v>
      </c>
      <c r="C112" s="28">
        <v>35000000</v>
      </c>
      <c r="D112" s="28">
        <v>9.8119999999999994</v>
      </c>
      <c r="E112" s="28">
        <v>0</v>
      </c>
      <c r="F112" s="28">
        <v>0</v>
      </c>
      <c r="G112" s="28">
        <v>1.6199056603773583</v>
      </c>
      <c r="H112" s="28">
        <v>0</v>
      </c>
      <c r="I112" s="28">
        <v>0</v>
      </c>
    </row>
    <row r="113" spans="1:9" x14ac:dyDescent="0.25">
      <c r="A113" s="82" t="s">
        <v>15</v>
      </c>
      <c r="B113" s="28">
        <v>2</v>
      </c>
      <c r="C113" s="28">
        <v>20000000</v>
      </c>
      <c r="D113" s="28">
        <v>68.5</v>
      </c>
      <c r="E113" s="28">
        <v>0</v>
      </c>
      <c r="F113" s="28">
        <v>40</v>
      </c>
      <c r="G113" s="28">
        <v>3.9730000000000008</v>
      </c>
      <c r="H113" s="28">
        <v>0</v>
      </c>
      <c r="I113" s="28">
        <v>2.3200000000000003</v>
      </c>
    </row>
    <row r="114" spans="1:9" x14ac:dyDescent="0.25">
      <c r="A114" s="82" t="s">
        <v>16</v>
      </c>
      <c r="B114" s="28">
        <v>1</v>
      </c>
      <c r="C114" s="28">
        <v>22130625.84</v>
      </c>
      <c r="D114" s="28">
        <v>9.3320000000000007</v>
      </c>
      <c r="E114" s="28">
        <v>114739</v>
      </c>
      <c r="F114" s="28">
        <v>19</v>
      </c>
      <c r="G114" s="28">
        <v>0.92975947731423303</v>
      </c>
      <c r="H114" s="28">
        <v>11431.59801409749</v>
      </c>
      <c r="I114" s="28">
        <v>1.8929950781151335</v>
      </c>
    </row>
    <row r="115" spans="1:9" x14ac:dyDescent="0.25">
      <c r="A115" s="82" t="s">
        <v>20</v>
      </c>
      <c r="B115" s="28">
        <v>2</v>
      </c>
      <c r="C115" s="28">
        <v>7657460.9800000004</v>
      </c>
      <c r="D115" s="28">
        <v>4.8000000000000007</v>
      </c>
      <c r="E115" s="28">
        <v>0</v>
      </c>
      <c r="F115" s="28">
        <v>0</v>
      </c>
      <c r="G115" s="28">
        <v>3.56</v>
      </c>
      <c r="H115" s="28">
        <v>0</v>
      </c>
      <c r="I115" s="28">
        <v>0</v>
      </c>
    </row>
    <row r="116" spans="1:9" x14ac:dyDescent="0.25">
      <c r="A116" s="82" t="s">
        <v>21</v>
      </c>
      <c r="B116" s="28">
        <v>1</v>
      </c>
      <c r="C116" s="28">
        <v>602123.5</v>
      </c>
      <c r="D116" s="28">
        <v>296.93799999999999</v>
      </c>
      <c r="E116" s="28">
        <v>1538096</v>
      </c>
      <c r="F116" s="28">
        <v>0</v>
      </c>
      <c r="G116" s="28">
        <v>267.24419993659478</v>
      </c>
      <c r="H116" s="28">
        <v>1384286.3996715702</v>
      </c>
      <c r="I116" s="28">
        <v>0</v>
      </c>
    </row>
    <row r="117" spans="1:9" x14ac:dyDescent="0.25">
      <c r="A117" s="82" t="s">
        <v>22</v>
      </c>
      <c r="B117" s="28">
        <v>1</v>
      </c>
      <c r="C117" s="28">
        <v>53013628.060000002</v>
      </c>
      <c r="D117" s="28">
        <v>24.292000000000002</v>
      </c>
      <c r="E117" s="28">
        <v>87279</v>
      </c>
      <c r="F117" s="28">
        <v>0</v>
      </c>
      <c r="G117" s="28">
        <v>17.930843269316679</v>
      </c>
      <c r="H117" s="28">
        <v>64423.928441572956</v>
      </c>
      <c r="I117" s="28">
        <v>0</v>
      </c>
    </row>
    <row r="118" spans="1:9" x14ac:dyDescent="0.25">
      <c r="A118" s="82" t="s">
        <v>23</v>
      </c>
      <c r="B118" s="28">
        <v>1</v>
      </c>
      <c r="C118" s="28">
        <v>11322955.119999999</v>
      </c>
      <c r="D118" s="28">
        <v>86</v>
      </c>
      <c r="E118" s="28">
        <v>0</v>
      </c>
      <c r="F118" s="28">
        <v>0</v>
      </c>
      <c r="G118" s="28">
        <v>40.151795364921597</v>
      </c>
      <c r="H118" s="28">
        <v>0</v>
      </c>
      <c r="I118" s="28">
        <v>0</v>
      </c>
    </row>
    <row r="119" spans="1:9" x14ac:dyDescent="0.25">
      <c r="A119" s="82" t="s">
        <v>24</v>
      </c>
      <c r="B119" s="28">
        <v>1</v>
      </c>
      <c r="C119" s="28">
        <v>25955332.699999999</v>
      </c>
      <c r="D119" s="28">
        <v>55</v>
      </c>
      <c r="E119" s="28">
        <v>825000</v>
      </c>
      <c r="F119" s="28">
        <v>0</v>
      </c>
      <c r="G119" s="28">
        <v>42.698753136803155</v>
      </c>
      <c r="H119" s="28">
        <v>640481.29705204733</v>
      </c>
      <c r="I119" s="28">
        <v>0</v>
      </c>
    </row>
    <row r="120" spans="1:9" x14ac:dyDescent="0.25">
      <c r="A120" s="82" t="s">
        <v>25</v>
      </c>
      <c r="B120" s="28">
        <v>1</v>
      </c>
      <c r="C120" s="28">
        <v>17857667.440000001</v>
      </c>
      <c r="D120" s="28">
        <v>111</v>
      </c>
      <c r="E120" s="28">
        <v>1042500</v>
      </c>
      <c r="F120" s="28">
        <v>0</v>
      </c>
      <c r="G120" s="28">
        <v>68.518518518518519</v>
      </c>
      <c r="H120" s="28">
        <v>643518.51851851854</v>
      </c>
      <c r="I120" s="28">
        <v>0</v>
      </c>
    </row>
    <row r="121" spans="1:9" x14ac:dyDescent="0.25">
      <c r="A121" s="82" t="s">
        <v>26</v>
      </c>
      <c r="B121" s="28">
        <v>5</v>
      </c>
      <c r="C121" s="28">
        <v>288598566.05000001</v>
      </c>
      <c r="D121" s="28">
        <v>237.387</v>
      </c>
      <c r="E121" s="28">
        <v>3025888</v>
      </c>
      <c r="F121" s="28">
        <v>0</v>
      </c>
      <c r="G121" s="28">
        <v>67.35702073585162</v>
      </c>
      <c r="H121" s="28">
        <v>765482.195762777</v>
      </c>
      <c r="I121" s="28">
        <v>0</v>
      </c>
    </row>
    <row r="122" spans="1:9" x14ac:dyDescent="0.25">
      <c r="A122" s="82" t="s">
        <v>27</v>
      </c>
      <c r="B122" s="28">
        <v>3</v>
      </c>
      <c r="C122" s="28">
        <v>155480729.15000001</v>
      </c>
      <c r="D122" s="28">
        <v>69.991</v>
      </c>
      <c r="E122" s="28">
        <v>784500</v>
      </c>
      <c r="F122" s="28">
        <v>1</v>
      </c>
      <c r="G122" s="28">
        <v>8.911532392181293</v>
      </c>
      <c r="H122" s="28">
        <v>99740.107188997325</v>
      </c>
      <c r="I122" s="28">
        <v>0.27341592459656017</v>
      </c>
    </row>
    <row r="123" spans="1:9" x14ac:dyDescent="0.25">
      <c r="A123" s="82" t="s">
        <v>28</v>
      </c>
      <c r="B123" s="28">
        <v>1</v>
      </c>
      <c r="C123" s="28">
        <v>40000000</v>
      </c>
      <c r="D123" s="28">
        <v>5.0010000000000003</v>
      </c>
      <c r="E123" s="28">
        <v>26091</v>
      </c>
      <c r="F123" s="28">
        <v>0</v>
      </c>
      <c r="G123" s="28">
        <v>2.5005000000000002</v>
      </c>
      <c r="H123" s="28">
        <v>13045.5</v>
      </c>
      <c r="I123" s="28">
        <v>0</v>
      </c>
    </row>
    <row r="124" spans="1:9" x14ac:dyDescent="0.25">
      <c r="A124" s="82" t="s">
        <v>29</v>
      </c>
      <c r="B124" s="28">
        <v>3</v>
      </c>
      <c r="C124" s="28">
        <v>138951846.87</v>
      </c>
      <c r="D124" s="28">
        <v>2.339</v>
      </c>
      <c r="E124" s="28">
        <v>6024811</v>
      </c>
      <c r="F124" s="28">
        <v>0</v>
      </c>
      <c r="G124" s="28">
        <v>0.68070942213561847</v>
      </c>
      <c r="H124" s="28">
        <v>598507.06354777084</v>
      </c>
      <c r="I124" s="28">
        <v>0</v>
      </c>
    </row>
    <row r="125" spans="1:9" x14ac:dyDescent="0.25">
      <c r="A125" s="82" t="s">
        <v>30</v>
      </c>
      <c r="B125" s="28">
        <v>1</v>
      </c>
      <c r="C125" s="28">
        <v>41003913.280000001</v>
      </c>
      <c r="D125" s="28">
        <v>85</v>
      </c>
      <c r="E125" s="28">
        <v>0</v>
      </c>
      <c r="F125" s="28">
        <v>0</v>
      </c>
      <c r="G125" s="28">
        <v>36.03360492627926</v>
      </c>
      <c r="H125" s="28">
        <v>0</v>
      </c>
      <c r="I125" s="28">
        <v>0</v>
      </c>
    </row>
    <row r="126" spans="1:9" x14ac:dyDescent="0.25">
      <c r="A126" s="82" t="s">
        <v>31</v>
      </c>
      <c r="B126" s="28">
        <v>4</v>
      </c>
      <c r="C126" s="28">
        <v>146365209.44</v>
      </c>
      <c r="D126" s="28">
        <v>601.4</v>
      </c>
      <c r="E126" s="28">
        <v>0</v>
      </c>
      <c r="F126" s="28">
        <v>0</v>
      </c>
      <c r="G126" s="28">
        <v>327.55770977311875</v>
      </c>
      <c r="H126" s="28">
        <v>0</v>
      </c>
      <c r="I126" s="28">
        <v>0</v>
      </c>
    </row>
    <row r="127" spans="1:9" x14ac:dyDescent="0.25">
      <c r="A127" s="82" t="s">
        <v>32</v>
      </c>
      <c r="B127" s="28">
        <v>5</v>
      </c>
      <c r="C127" s="28">
        <v>74609228.810000002</v>
      </c>
      <c r="D127" s="28">
        <v>356.36399999999998</v>
      </c>
      <c r="E127" s="28">
        <v>259073</v>
      </c>
      <c r="F127" s="28">
        <v>86.1</v>
      </c>
      <c r="G127" s="28">
        <v>204.81070763915179</v>
      </c>
      <c r="H127" s="28">
        <v>234809.13301983743</v>
      </c>
      <c r="I127" s="28">
        <v>47.486767534264573</v>
      </c>
    </row>
    <row r="128" spans="1:9" x14ac:dyDescent="0.25">
      <c r="A128" s="82" t="s">
        <v>33</v>
      </c>
      <c r="B128" s="28">
        <v>2</v>
      </c>
      <c r="C128" s="28">
        <v>134126352.27000001</v>
      </c>
      <c r="D128" s="28">
        <v>2.8069999999999999</v>
      </c>
      <c r="E128" s="28">
        <v>54108</v>
      </c>
      <c r="F128" s="28">
        <v>0</v>
      </c>
      <c r="G128" s="28">
        <v>2.8069999999999999</v>
      </c>
      <c r="H128" s="28">
        <v>54108</v>
      </c>
      <c r="I128" s="28">
        <v>0</v>
      </c>
    </row>
    <row r="129" spans="1:9" x14ac:dyDescent="0.25">
      <c r="A129" s="83" t="s">
        <v>4</v>
      </c>
      <c r="B129" s="64">
        <v>51</v>
      </c>
      <c r="C129" s="64">
        <v>1691507572.76</v>
      </c>
      <c r="D129" s="64">
        <v>2368.5014999999994</v>
      </c>
      <c r="E129" s="64">
        <v>14850533.689999999</v>
      </c>
      <c r="F129" s="64">
        <v>205.3</v>
      </c>
      <c r="G129" s="64">
        <v>1275.2784753754813</v>
      </c>
      <c r="H129" s="64">
        <v>5164208.0172363985</v>
      </c>
      <c r="I129" s="64">
        <v>75.788946992538911</v>
      </c>
    </row>
    <row r="131" spans="1:9" ht="18.75" x14ac:dyDescent="0.3">
      <c r="A131" s="1" t="s">
        <v>258</v>
      </c>
    </row>
    <row r="132" spans="1:9" ht="18.75" x14ac:dyDescent="0.3">
      <c r="A132" s="76" t="s">
        <v>246</v>
      </c>
      <c r="B132" s="76" t="s">
        <v>256</v>
      </c>
    </row>
    <row r="133" spans="1:9" ht="18.75" x14ac:dyDescent="0.3">
      <c r="A133" s="58"/>
      <c r="B133" s="58"/>
    </row>
    <row r="134" spans="1:9" x14ac:dyDescent="0.25">
      <c r="A134" s="100" t="s">
        <v>436</v>
      </c>
      <c r="B134" s="30" t="s">
        <v>170</v>
      </c>
      <c r="C134" s="30" t="s">
        <v>179</v>
      </c>
      <c r="D134" s="30" t="s">
        <v>367</v>
      </c>
      <c r="E134" s="30" t="s">
        <v>368</v>
      </c>
      <c r="F134" s="30" t="s">
        <v>369</v>
      </c>
      <c r="G134" s="30" t="s">
        <v>450</v>
      </c>
      <c r="H134" s="30" t="s">
        <v>373</v>
      </c>
      <c r="I134" s="30" t="s">
        <v>372</v>
      </c>
    </row>
    <row r="135" spans="1:9" x14ac:dyDescent="0.25">
      <c r="A135" s="82" t="s">
        <v>437</v>
      </c>
      <c r="B135" s="28">
        <v>9</v>
      </c>
      <c r="C135" s="28">
        <v>507612676.65000004</v>
      </c>
      <c r="D135" s="28">
        <v>43.456500000000005</v>
      </c>
      <c r="E135" s="28">
        <v>632393.68999999994</v>
      </c>
      <c r="F135" s="28">
        <v>1</v>
      </c>
      <c r="G135" s="28">
        <v>38.823870100730325</v>
      </c>
      <c r="H135" s="28">
        <v>524403.08493213693</v>
      </c>
      <c r="I135" s="28">
        <v>0.27341592459656017</v>
      </c>
    </row>
    <row r="136" spans="1:9" x14ac:dyDescent="0.25">
      <c r="A136" s="82" t="s">
        <v>447</v>
      </c>
      <c r="B136" s="28">
        <v>3</v>
      </c>
      <c r="C136" s="28">
        <v>93129194.489999995</v>
      </c>
      <c r="D136" s="28">
        <v>550</v>
      </c>
      <c r="E136" s="28">
        <v>0</v>
      </c>
      <c r="F136" s="28">
        <v>0</v>
      </c>
      <c r="G136" s="28">
        <v>314.70207391249687</v>
      </c>
      <c r="H136" s="28">
        <v>0</v>
      </c>
      <c r="I136" s="28">
        <v>0</v>
      </c>
    </row>
    <row r="137" spans="1:9" x14ac:dyDescent="0.25">
      <c r="A137" s="82" t="s">
        <v>99</v>
      </c>
      <c r="B137" s="28">
        <v>10</v>
      </c>
      <c r="C137" s="28">
        <v>317779466.89999998</v>
      </c>
      <c r="D137" s="28">
        <v>237.328</v>
      </c>
      <c r="E137" s="28">
        <v>1374503</v>
      </c>
      <c r="F137" s="28">
        <v>37.200000000000003</v>
      </c>
      <c r="G137" s="28">
        <v>97.049219695327437</v>
      </c>
      <c r="H137" s="28">
        <v>543437.05678240641</v>
      </c>
      <c r="I137" s="28">
        <v>3.4320000000000004</v>
      </c>
    </row>
    <row r="138" spans="1:9" x14ac:dyDescent="0.25">
      <c r="A138" s="82" t="s">
        <v>438</v>
      </c>
      <c r="B138" s="28">
        <v>2</v>
      </c>
      <c r="C138" s="28">
        <v>108294099.94</v>
      </c>
      <c r="D138" s="28">
        <v>17.876000000000001</v>
      </c>
      <c r="E138" s="28">
        <v>249825</v>
      </c>
      <c r="F138" s="28">
        <v>1</v>
      </c>
      <c r="G138" s="28">
        <v>12.576815447148352</v>
      </c>
      <c r="H138" s="28">
        <v>182856.20426823988</v>
      </c>
      <c r="I138" s="28">
        <v>0.31646341463201866</v>
      </c>
    </row>
    <row r="139" spans="1:9" x14ac:dyDescent="0.25">
      <c r="A139" s="82" t="s">
        <v>448</v>
      </c>
      <c r="B139" s="28">
        <v>13</v>
      </c>
      <c r="C139" s="28">
        <v>315758107.50999999</v>
      </c>
      <c r="D139" s="28">
        <v>896.92700000000002</v>
      </c>
      <c r="E139" s="28">
        <v>4747176</v>
      </c>
      <c r="F139" s="28">
        <v>0</v>
      </c>
      <c r="G139" s="28">
        <v>490.16595826002504</v>
      </c>
      <c r="H139" s="28">
        <v>2194464.9181870865</v>
      </c>
      <c r="I139" s="28">
        <v>0</v>
      </c>
    </row>
    <row r="140" spans="1:9" x14ac:dyDescent="0.25">
      <c r="A140" s="82" t="s">
        <v>427</v>
      </c>
      <c r="B140" s="28">
        <v>4</v>
      </c>
      <c r="C140" s="28">
        <v>53112402.710000001</v>
      </c>
      <c r="D140" s="28">
        <v>241.3</v>
      </c>
      <c r="E140" s="28">
        <v>0</v>
      </c>
      <c r="F140" s="28">
        <v>53</v>
      </c>
      <c r="G140" s="28">
        <v>108.70016549579444</v>
      </c>
      <c r="H140" s="28">
        <v>0</v>
      </c>
      <c r="I140" s="28">
        <v>23.985832401316038</v>
      </c>
    </row>
    <row r="141" spans="1:9" x14ac:dyDescent="0.25">
      <c r="A141" s="82" t="s">
        <v>440</v>
      </c>
      <c r="B141" s="28">
        <v>9</v>
      </c>
      <c r="C141" s="28">
        <v>277088893.80000001</v>
      </c>
      <c r="D141" s="28">
        <v>378.21000000000004</v>
      </c>
      <c r="E141" s="28">
        <v>7846636</v>
      </c>
      <c r="F141" s="28">
        <v>113.1</v>
      </c>
      <c r="G141" s="28">
        <v>212.40937246407248</v>
      </c>
      <c r="H141" s="28">
        <v>1719046.7530665279</v>
      </c>
      <c r="I141" s="28">
        <v>47.781235251994289</v>
      </c>
    </row>
    <row r="142" spans="1:9" x14ac:dyDescent="0.25">
      <c r="A142" s="82" t="s">
        <v>449</v>
      </c>
      <c r="B142" s="28">
        <v>1</v>
      </c>
      <c r="C142" s="28">
        <v>18732730.760000002</v>
      </c>
      <c r="D142" s="28">
        <v>3.4039999999999999</v>
      </c>
      <c r="E142" s="28">
        <v>0</v>
      </c>
      <c r="F142" s="28">
        <v>0</v>
      </c>
      <c r="G142" s="28">
        <v>0.85099999988642883</v>
      </c>
      <c r="H142" s="28">
        <v>0</v>
      </c>
      <c r="I142" s="28">
        <v>0</v>
      </c>
    </row>
    <row r="143" spans="1:9" x14ac:dyDescent="0.25">
      <c r="A143" s="162" t="s">
        <v>4</v>
      </c>
      <c r="B143" s="50">
        <v>51</v>
      </c>
      <c r="C143" s="50">
        <v>1691507572.7599995</v>
      </c>
      <c r="D143" s="50">
        <v>2368.5014999999999</v>
      </c>
      <c r="E143" s="50">
        <v>14850533.689999999</v>
      </c>
      <c r="F143" s="50">
        <v>205.3</v>
      </c>
      <c r="G143" s="50">
        <v>1275.2784753754811</v>
      </c>
      <c r="H143" s="50">
        <v>5164208.0172363985</v>
      </c>
      <c r="I143" s="50">
        <v>75.788946992538911</v>
      </c>
    </row>
    <row r="144" spans="1:9" ht="18.75" x14ac:dyDescent="0.3">
      <c r="A144" s="58"/>
      <c r="B144" s="58"/>
    </row>
    <row r="145" spans="1:9" ht="18.75" x14ac:dyDescent="0.3">
      <c r="A145" s="1" t="s">
        <v>259</v>
      </c>
    </row>
    <row r="146" spans="1:9" ht="18.75" x14ac:dyDescent="0.3">
      <c r="A146" s="76" t="s">
        <v>246</v>
      </c>
      <c r="B146" s="76" t="s">
        <v>256</v>
      </c>
    </row>
    <row r="147" spans="1:9" ht="18.75" x14ac:dyDescent="0.3">
      <c r="A147" s="58"/>
      <c r="B147" s="58"/>
    </row>
    <row r="148" spans="1:9" x14ac:dyDescent="0.25">
      <c r="A148" s="100" t="s">
        <v>443</v>
      </c>
      <c r="B148" s="30" t="s">
        <v>170</v>
      </c>
      <c r="C148" s="30" t="s">
        <v>179</v>
      </c>
      <c r="D148" s="30" t="s">
        <v>367</v>
      </c>
      <c r="E148" s="30" t="s">
        <v>368</v>
      </c>
      <c r="F148" s="30" t="s">
        <v>369</v>
      </c>
      <c r="G148" s="30" t="s">
        <v>450</v>
      </c>
      <c r="H148" s="30" t="s">
        <v>373</v>
      </c>
      <c r="I148" s="30" t="s">
        <v>372</v>
      </c>
    </row>
    <row r="149" spans="1:9" x14ac:dyDescent="0.25">
      <c r="A149" s="82" t="s">
        <v>422</v>
      </c>
      <c r="B149" s="28">
        <v>2</v>
      </c>
      <c r="C149" s="28">
        <v>17719152.75</v>
      </c>
      <c r="D149" s="28">
        <v>131.76400000000001</v>
      </c>
      <c r="E149" s="28">
        <v>259073</v>
      </c>
      <c r="F149" s="28">
        <v>59</v>
      </c>
      <c r="G149" s="28">
        <v>98.518145977911431</v>
      </c>
      <c r="H149" s="28">
        <v>234809.13301983743</v>
      </c>
      <c r="I149" s="28">
        <v>31.090740173879162</v>
      </c>
    </row>
    <row r="150" spans="1:9" x14ac:dyDescent="0.25">
      <c r="A150" s="82" t="s">
        <v>451</v>
      </c>
      <c r="B150" s="28">
        <v>1</v>
      </c>
      <c r="C150" s="28">
        <v>104210766.64</v>
      </c>
      <c r="D150" s="28">
        <v>2.8759999999999999</v>
      </c>
      <c r="E150" s="28">
        <v>24825</v>
      </c>
      <c r="F150" s="28">
        <v>1</v>
      </c>
      <c r="G150" s="28">
        <v>0.91014878048168557</v>
      </c>
      <c r="H150" s="28">
        <v>7856.2042682398633</v>
      </c>
      <c r="I150" s="28">
        <v>0.31646341463201866</v>
      </c>
    </row>
    <row r="151" spans="1:9" x14ac:dyDescent="0.25">
      <c r="A151" s="82" t="s">
        <v>452</v>
      </c>
      <c r="B151" s="28">
        <v>5</v>
      </c>
      <c r="C151" s="28">
        <v>47070060.549999997</v>
      </c>
      <c r="D151" s="28">
        <v>484.738</v>
      </c>
      <c r="E151" s="28">
        <v>1538096</v>
      </c>
      <c r="F151" s="28">
        <v>0</v>
      </c>
      <c r="G151" s="28">
        <v>344.27479329440814</v>
      </c>
      <c r="H151" s="28">
        <v>1384286.3996715702</v>
      </c>
      <c r="I151" s="28">
        <v>0</v>
      </c>
    </row>
    <row r="152" spans="1:9" x14ac:dyDescent="0.25">
      <c r="A152" s="82" t="s">
        <v>424</v>
      </c>
      <c r="B152" s="28">
        <v>5</v>
      </c>
      <c r="C152" s="28">
        <v>330008099.64999998</v>
      </c>
      <c r="D152" s="28">
        <v>39.3765</v>
      </c>
      <c r="E152" s="28">
        <v>530239.68999999994</v>
      </c>
      <c r="F152" s="28">
        <v>0</v>
      </c>
      <c r="G152" s="28">
        <v>38.157144563247563</v>
      </c>
      <c r="H152" s="28">
        <v>510982.27712335397</v>
      </c>
      <c r="I152" s="28">
        <v>0</v>
      </c>
    </row>
    <row r="153" spans="1:9" x14ac:dyDescent="0.25">
      <c r="A153" s="82" t="s">
        <v>453</v>
      </c>
      <c r="B153" s="28">
        <v>4</v>
      </c>
      <c r="C153" s="28">
        <v>177604577</v>
      </c>
      <c r="D153" s="28">
        <v>4.08</v>
      </c>
      <c r="E153" s="28">
        <v>102154</v>
      </c>
      <c r="F153" s="28">
        <v>1</v>
      </c>
      <c r="G153" s="28">
        <v>0.66672553748276742</v>
      </c>
      <c r="H153" s="28">
        <v>13420.80780878296</v>
      </c>
      <c r="I153" s="28">
        <v>0.27341592459656017</v>
      </c>
    </row>
    <row r="154" spans="1:9" x14ac:dyDescent="0.25">
      <c r="A154" s="82" t="s">
        <v>454</v>
      </c>
      <c r="B154" s="28">
        <v>2</v>
      </c>
      <c r="C154" s="28">
        <v>60036152.149999999</v>
      </c>
      <c r="D154" s="28">
        <v>130.821</v>
      </c>
      <c r="E154" s="28">
        <v>995940</v>
      </c>
      <c r="F154" s="28">
        <v>0</v>
      </c>
      <c r="G154" s="28">
        <v>62.423500992217683</v>
      </c>
      <c r="H154" s="28">
        <v>316969.41278203193</v>
      </c>
      <c r="I154" s="28">
        <v>0</v>
      </c>
    </row>
    <row r="155" spans="1:9" x14ac:dyDescent="0.25">
      <c r="A155" s="82" t="s">
        <v>455</v>
      </c>
      <c r="B155" s="28">
        <v>1</v>
      </c>
      <c r="C155" s="28">
        <v>40000000</v>
      </c>
      <c r="D155" s="28">
        <v>5.0010000000000003</v>
      </c>
      <c r="E155" s="28">
        <v>26091</v>
      </c>
      <c r="F155" s="28">
        <v>0</v>
      </c>
      <c r="G155" s="28">
        <v>2.5005000000000002</v>
      </c>
      <c r="H155" s="28">
        <v>13045.5</v>
      </c>
      <c r="I155" s="28">
        <v>0</v>
      </c>
    </row>
    <row r="156" spans="1:9" x14ac:dyDescent="0.25">
      <c r="A156" s="82" t="s">
        <v>456</v>
      </c>
      <c r="B156" s="28">
        <v>1</v>
      </c>
      <c r="C156" s="28">
        <v>80066273.519999996</v>
      </c>
      <c r="D156" s="28">
        <v>70</v>
      </c>
      <c r="E156" s="28">
        <v>359824</v>
      </c>
      <c r="F156" s="28">
        <v>0</v>
      </c>
      <c r="G156" s="28">
        <v>20.231213872043654</v>
      </c>
      <c r="H156" s="28">
        <v>103995.37571848909</v>
      </c>
      <c r="I156" s="28">
        <v>0</v>
      </c>
    </row>
    <row r="157" spans="1:9" x14ac:dyDescent="0.25">
      <c r="A157" s="82" t="s">
        <v>427</v>
      </c>
      <c r="B157" s="28">
        <v>6</v>
      </c>
      <c r="C157" s="28">
        <v>98596943.079999998</v>
      </c>
      <c r="D157" s="28">
        <v>336.3</v>
      </c>
      <c r="E157" s="28">
        <v>0</v>
      </c>
      <c r="F157" s="28">
        <v>53</v>
      </c>
      <c r="G157" s="28">
        <v>154.10877042207369</v>
      </c>
      <c r="H157" s="28">
        <v>0</v>
      </c>
      <c r="I157" s="28">
        <v>23.985832401316038</v>
      </c>
    </row>
    <row r="158" spans="1:9" x14ac:dyDescent="0.25">
      <c r="A158" s="82" t="s">
        <v>457</v>
      </c>
      <c r="B158" s="28">
        <v>1</v>
      </c>
      <c r="C158" s="28">
        <v>18732730.760000002</v>
      </c>
      <c r="D158" s="28">
        <v>3.4039999999999999</v>
      </c>
      <c r="E158" s="28">
        <v>0</v>
      </c>
      <c r="F158" s="28">
        <v>0</v>
      </c>
      <c r="G158" s="28">
        <v>0.85099999988642883</v>
      </c>
      <c r="H158" s="28">
        <v>0</v>
      </c>
      <c r="I158" s="28">
        <v>0</v>
      </c>
    </row>
    <row r="159" spans="1:9" x14ac:dyDescent="0.25">
      <c r="A159" s="82" t="s">
        <v>458</v>
      </c>
      <c r="B159" s="28">
        <v>3</v>
      </c>
      <c r="C159" s="28">
        <v>93129194.489999995</v>
      </c>
      <c r="D159" s="28">
        <v>550</v>
      </c>
      <c r="E159" s="28">
        <v>0</v>
      </c>
      <c r="F159" s="28">
        <v>0</v>
      </c>
      <c r="G159" s="28">
        <v>314.70207391249687</v>
      </c>
      <c r="H159" s="28">
        <v>0</v>
      </c>
      <c r="I159" s="28">
        <v>0</v>
      </c>
    </row>
    <row r="160" spans="1:9" x14ac:dyDescent="0.25">
      <c r="A160" s="82" t="s">
        <v>430</v>
      </c>
      <c r="B160" s="28">
        <v>2</v>
      </c>
      <c r="C160" s="28">
        <v>36416340.840000004</v>
      </c>
      <c r="D160" s="28">
        <v>38.396000000000001</v>
      </c>
      <c r="E160" s="28">
        <v>114739</v>
      </c>
      <c r="F160" s="28">
        <v>42.1</v>
      </c>
      <c r="G160" s="28">
        <v>19.094759477314231</v>
      </c>
      <c r="H160" s="28">
        <v>11431.59801409749</v>
      </c>
      <c r="I160" s="28">
        <v>16.330495078115135</v>
      </c>
    </row>
    <row r="161" spans="1:9" x14ac:dyDescent="0.25">
      <c r="A161" s="82" t="s">
        <v>431</v>
      </c>
      <c r="B161" s="28">
        <v>1</v>
      </c>
      <c r="C161" s="28">
        <v>16000000</v>
      </c>
      <c r="D161" s="28">
        <v>11.353999999999999</v>
      </c>
      <c r="E161" s="28">
        <v>154</v>
      </c>
      <c r="F161" s="28">
        <v>9.1999999999999993</v>
      </c>
      <c r="G161" s="28">
        <v>1.8166399999999998</v>
      </c>
      <c r="H161" s="28">
        <v>24.64</v>
      </c>
      <c r="I161" s="28">
        <v>1.472</v>
      </c>
    </row>
    <row r="162" spans="1:9" x14ac:dyDescent="0.25">
      <c r="A162" s="82" t="s">
        <v>459</v>
      </c>
      <c r="B162" s="28">
        <v>3</v>
      </c>
      <c r="C162" s="28">
        <v>127887126.69</v>
      </c>
      <c r="D162" s="28">
        <v>117.5</v>
      </c>
      <c r="E162" s="28">
        <v>7113000</v>
      </c>
      <c r="F162" s="28">
        <v>0</v>
      </c>
      <c r="G162" s="28">
        <v>73.948753136803163</v>
      </c>
      <c r="H162" s="28">
        <v>1368810.6463141039</v>
      </c>
      <c r="I162" s="28">
        <v>0</v>
      </c>
    </row>
    <row r="163" spans="1:9" x14ac:dyDescent="0.25">
      <c r="A163" s="82" t="s">
        <v>460</v>
      </c>
      <c r="B163" s="28">
        <v>6</v>
      </c>
      <c r="C163" s="28">
        <v>223203506.59000003</v>
      </c>
      <c r="D163" s="28">
        <v>317.18899999999996</v>
      </c>
      <c r="E163" s="28">
        <v>3209080</v>
      </c>
      <c r="F163" s="28">
        <v>0</v>
      </c>
      <c r="G163" s="28">
        <v>100.48256003933764</v>
      </c>
      <c r="H163" s="28">
        <v>810178.51851551631</v>
      </c>
      <c r="I163" s="28">
        <v>0</v>
      </c>
    </row>
    <row r="164" spans="1:9" x14ac:dyDescent="0.25">
      <c r="A164" s="82" t="s">
        <v>461</v>
      </c>
      <c r="B164" s="28">
        <v>5</v>
      </c>
      <c r="C164" s="28">
        <v>196743314.75</v>
      </c>
      <c r="D164" s="28">
        <v>42.201999999999998</v>
      </c>
      <c r="E164" s="28">
        <v>352318</v>
      </c>
      <c r="F164" s="28">
        <v>0</v>
      </c>
      <c r="G164" s="28">
        <v>26.952078703109745</v>
      </c>
      <c r="H164" s="28">
        <v>213397.50400037444</v>
      </c>
      <c r="I164" s="28">
        <v>0</v>
      </c>
    </row>
    <row r="165" spans="1:9" x14ac:dyDescent="0.25">
      <c r="A165" s="82" t="s">
        <v>462</v>
      </c>
      <c r="B165" s="28">
        <v>1</v>
      </c>
      <c r="C165" s="28">
        <v>4083333.3</v>
      </c>
      <c r="D165" s="28">
        <v>15</v>
      </c>
      <c r="E165" s="28">
        <v>225000</v>
      </c>
      <c r="F165" s="28">
        <v>0</v>
      </c>
      <c r="G165" s="28">
        <v>11.666666666666666</v>
      </c>
      <c r="H165" s="28">
        <v>175000</v>
      </c>
      <c r="I165" s="28">
        <v>0</v>
      </c>
    </row>
    <row r="166" spans="1:9" x14ac:dyDescent="0.25">
      <c r="A166" s="82" t="s">
        <v>434</v>
      </c>
      <c r="B166" s="28">
        <v>1</v>
      </c>
      <c r="C166" s="28">
        <v>15000000</v>
      </c>
      <c r="D166" s="28">
        <v>20.55</v>
      </c>
      <c r="E166" s="28">
        <v>0</v>
      </c>
      <c r="F166" s="28">
        <v>12</v>
      </c>
      <c r="G166" s="28">
        <v>0.61650000000000005</v>
      </c>
      <c r="H166" s="28">
        <v>0</v>
      </c>
      <c r="I166" s="28">
        <v>0.36</v>
      </c>
    </row>
    <row r="167" spans="1:9" x14ac:dyDescent="0.25">
      <c r="A167" s="82" t="s">
        <v>435</v>
      </c>
      <c r="B167" s="28">
        <v>1</v>
      </c>
      <c r="C167" s="28">
        <v>5000000</v>
      </c>
      <c r="D167" s="28">
        <v>47.95</v>
      </c>
      <c r="E167" s="28">
        <v>0</v>
      </c>
      <c r="F167" s="28">
        <v>28</v>
      </c>
      <c r="G167" s="28">
        <v>3.3565000000000005</v>
      </c>
      <c r="H167" s="28">
        <v>0</v>
      </c>
      <c r="I167" s="28">
        <v>1.9600000000000002</v>
      </c>
    </row>
    <row r="168" spans="1:9" x14ac:dyDescent="0.25">
      <c r="A168" s="162" t="s">
        <v>4</v>
      </c>
      <c r="B168" s="50">
        <v>51</v>
      </c>
      <c r="C168" s="50">
        <v>1691507572.76</v>
      </c>
      <c r="D168" s="50">
        <v>2368.5014999999999</v>
      </c>
      <c r="E168" s="50">
        <v>14850533.690000001</v>
      </c>
      <c r="F168" s="50">
        <v>205.29999999999998</v>
      </c>
      <c r="G168" s="50">
        <v>1275.2784753754818</v>
      </c>
      <c r="H168" s="50">
        <v>5164208.0172363976</v>
      </c>
      <c r="I168" s="50">
        <v>75.788946992538911</v>
      </c>
    </row>
    <row r="170" spans="1:9" ht="18.75" x14ac:dyDescent="0.3">
      <c r="A170" s="1" t="s">
        <v>261</v>
      </c>
    </row>
    <row r="171" spans="1:9" ht="18.75" x14ac:dyDescent="0.3">
      <c r="A171" s="76" t="s">
        <v>260</v>
      </c>
    </row>
    <row r="172" spans="1:9" ht="15" customHeight="1" x14ac:dyDescent="0.25"/>
    <row r="173" spans="1:9" x14ac:dyDescent="0.25">
      <c r="A173" s="30" t="s">
        <v>97</v>
      </c>
      <c r="B173" s="30" t="s">
        <v>170</v>
      </c>
      <c r="C173" s="30" t="s">
        <v>179</v>
      </c>
      <c r="D173" s="30" t="s">
        <v>367</v>
      </c>
      <c r="E173" s="30" t="s">
        <v>368</v>
      </c>
      <c r="F173" s="30" t="s">
        <v>369</v>
      </c>
      <c r="G173" s="30" t="s">
        <v>370</v>
      </c>
      <c r="H173" s="30" t="s">
        <v>373</v>
      </c>
      <c r="I173" s="30" t="s">
        <v>372</v>
      </c>
    </row>
    <row r="174" spans="1:9" x14ac:dyDescent="0.25">
      <c r="A174" s="82" t="s">
        <v>7</v>
      </c>
      <c r="B174" s="28">
        <v>4</v>
      </c>
      <c r="C174" s="28">
        <v>6496983.5299999993</v>
      </c>
      <c r="D174" s="28">
        <v>7.0309999999999997</v>
      </c>
      <c r="E174" s="28">
        <v>54471</v>
      </c>
      <c r="F174" s="28">
        <v>3.3</v>
      </c>
      <c r="G174" s="28">
        <v>5.0992499995554574</v>
      </c>
      <c r="H174" s="28">
        <v>37722.750001920256</v>
      </c>
      <c r="I174" s="28">
        <v>2.4749999977979718</v>
      </c>
    </row>
    <row r="175" spans="1:9" x14ac:dyDescent="0.25">
      <c r="A175" s="82" t="s">
        <v>13</v>
      </c>
      <c r="B175" s="28">
        <v>5</v>
      </c>
      <c r="C175" s="28">
        <v>84966315.909999996</v>
      </c>
      <c r="D175" s="28">
        <v>120.637</v>
      </c>
      <c r="E175" s="28">
        <v>828335</v>
      </c>
      <c r="F175" s="28">
        <v>23</v>
      </c>
      <c r="G175" s="28">
        <v>84.364440217028616</v>
      </c>
      <c r="H175" s="28">
        <v>601810.39141522185</v>
      </c>
      <c r="I175" s="28">
        <v>17.25000000040037</v>
      </c>
    </row>
    <row r="176" spans="1:9" x14ac:dyDescent="0.25">
      <c r="A176" s="82" t="s">
        <v>14</v>
      </c>
      <c r="B176" s="28">
        <v>5</v>
      </c>
      <c r="C176" s="28">
        <v>27386010.379999999</v>
      </c>
      <c r="D176" s="28">
        <v>19.071999999999999</v>
      </c>
      <c r="E176" s="28">
        <v>456731</v>
      </c>
      <c r="F176" s="28">
        <v>0</v>
      </c>
      <c r="G176" s="28">
        <v>16.502564906893976</v>
      </c>
      <c r="H176" s="28">
        <v>381987.87630808883</v>
      </c>
      <c r="I176" s="28">
        <v>0</v>
      </c>
    </row>
    <row r="177" spans="1:9" x14ac:dyDescent="0.25">
      <c r="A177" s="82" t="s">
        <v>20</v>
      </c>
      <c r="B177" s="28">
        <v>2</v>
      </c>
      <c r="C177" s="28">
        <v>1432131.44</v>
      </c>
      <c r="D177" s="28">
        <v>3.75</v>
      </c>
      <c r="E177" s="28">
        <v>58500</v>
      </c>
      <c r="F177" s="28">
        <v>0</v>
      </c>
      <c r="G177" s="28">
        <v>3.75</v>
      </c>
      <c r="H177" s="28">
        <v>58500</v>
      </c>
      <c r="I177" s="28">
        <v>0</v>
      </c>
    </row>
    <row r="178" spans="1:9" x14ac:dyDescent="0.25">
      <c r="A178" s="82" t="s">
        <v>24</v>
      </c>
      <c r="B178" s="28">
        <v>4</v>
      </c>
      <c r="C178" s="28">
        <v>14915754.16</v>
      </c>
      <c r="D178" s="28">
        <v>37</v>
      </c>
      <c r="E178" s="28">
        <v>282085</v>
      </c>
      <c r="F178" s="28">
        <v>0</v>
      </c>
      <c r="G178" s="28">
        <v>34.96285146894823</v>
      </c>
      <c r="H178" s="28">
        <v>266115.92445817089</v>
      </c>
      <c r="I178" s="28">
        <v>0</v>
      </c>
    </row>
    <row r="179" spans="1:9" x14ac:dyDescent="0.25">
      <c r="A179" s="82" t="s">
        <v>25</v>
      </c>
      <c r="B179" s="28">
        <v>6</v>
      </c>
      <c r="C179" s="28">
        <v>8818181.8399999999</v>
      </c>
      <c r="D179" s="28">
        <v>3.25</v>
      </c>
      <c r="E179" s="28">
        <v>37440</v>
      </c>
      <c r="F179" s="28">
        <v>0</v>
      </c>
      <c r="G179" s="28">
        <v>3.25</v>
      </c>
      <c r="H179" s="28">
        <v>37440</v>
      </c>
      <c r="I179" s="28">
        <v>0</v>
      </c>
    </row>
    <row r="180" spans="1:9" x14ac:dyDescent="0.25">
      <c r="A180" s="82" t="s">
        <v>26</v>
      </c>
      <c r="B180" s="28">
        <v>2</v>
      </c>
      <c r="C180" s="28">
        <v>22418556.600000001</v>
      </c>
      <c r="D180" s="28">
        <v>29.006</v>
      </c>
      <c r="E180" s="28">
        <v>310632</v>
      </c>
      <c r="F180" s="28">
        <v>0</v>
      </c>
      <c r="G180" s="28">
        <v>29.006</v>
      </c>
      <c r="H180" s="28">
        <v>310632</v>
      </c>
      <c r="I180" s="28">
        <v>0</v>
      </c>
    </row>
    <row r="181" spans="1:9" x14ac:dyDescent="0.25">
      <c r="A181" s="82" t="s">
        <v>27</v>
      </c>
      <c r="B181" s="28">
        <v>1</v>
      </c>
      <c r="C181" s="28">
        <v>8000000</v>
      </c>
      <c r="D181" s="28">
        <v>3.5</v>
      </c>
      <c r="E181" s="28">
        <v>40320</v>
      </c>
      <c r="F181" s="28">
        <v>0</v>
      </c>
      <c r="G181" s="28">
        <v>1.2249999999999999</v>
      </c>
      <c r="H181" s="28">
        <v>14112</v>
      </c>
      <c r="I181" s="28">
        <v>0</v>
      </c>
    </row>
    <row r="182" spans="1:9" x14ac:dyDescent="0.25">
      <c r="A182" s="82" t="s">
        <v>28</v>
      </c>
      <c r="B182" s="28">
        <v>1</v>
      </c>
      <c r="C182" s="28">
        <v>8181818.2000000002</v>
      </c>
      <c r="D182" s="28">
        <v>112.5</v>
      </c>
      <c r="E182" s="28">
        <v>162000</v>
      </c>
      <c r="F182" s="28">
        <v>9</v>
      </c>
      <c r="G182" s="28">
        <v>112.5</v>
      </c>
      <c r="H182" s="28">
        <v>162000</v>
      </c>
      <c r="I182" s="28">
        <v>9</v>
      </c>
    </row>
    <row r="183" spans="1:9" x14ac:dyDescent="0.25">
      <c r="A183" s="82" t="s">
        <v>29</v>
      </c>
      <c r="B183" s="28">
        <v>1</v>
      </c>
      <c r="C183" s="28">
        <v>57819.89</v>
      </c>
      <c r="D183" s="28">
        <v>0.73340186753551295</v>
      </c>
      <c r="E183" s="28">
        <v>0</v>
      </c>
      <c r="F183" s="28">
        <v>0</v>
      </c>
      <c r="G183" s="28">
        <v>0.36670093376775653</v>
      </c>
      <c r="H183" s="28">
        <v>0</v>
      </c>
      <c r="I183" s="28">
        <v>0</v>
      </c>
    </row>
    <row r="184" spans="1:9" x14ac:dyDescent="0.25">
      <c r="A184" s="82" t="s">
        <v>31</v>
      </c>
      <c r="B184" s="28">
        <v>10</v>
      </c>
      <c r="C184" s="28">
        <v>251724389.57999998</v>
      </c>
      <c r="D184" s="28">
        <v>774.04339201820108</v>
      </c>
      <c r="E184" s="28">
        <v>11880</v>
      </c>
      <c r="F184" s="28">
        <v>106</v>
      </c>
      <c r="G184" s="28">
        <v>772.52667223794356</v>
      </c>
      <c r="H184" s="28">
        <v>11880</v>
      </c>
      <c r="I184" s="28">
        <v>106</v>
      </c>
    </row>
    <row r="185" spans="1:9" x14ac:dyDescent="0.25">
      <c r="A185" s="83" t="s">
        <v>4</v>
      </c>
      <c r="B185" s="64">
        <v>41</v>
      </c>
      <c r="C185" s="64">
        <v>434397961.52999997</v>
      </c>
      <c r="D185" s="64">
        <v>1110.5227938857365</v>
      </c>
      <c r="E185" s="64">
        <v>2242394</v>
      </c>
      <c r="F185" s="64">
        <v>141.30000000000001</v>
      </c>
      <c r="G185" s="64">
        <v>1063.5534797641376</v>
      </c>
      <c r="H185" s="64">
        <v>1882200.9421834021</v>
      </c>
      <c r="I185" s="64">
        <v>134.72499999819834</v>
      </c>
    </row>
    <row r="187" spans="1:9" ht="18.75" x14ac:dyDescent="0.3">
      <c r="A187" s="1" t="s">
        <v>262</v>
      </c>
    </row>
    <row r="189" spans="1:9" x14ac:dyDescent="0.25">
      <c r="A189" s="100" t="s">
        <v>97</v>
      </c>
      <c r="B189" s="30" t="s">
        <v>170</v>
      </c>
      <c r="C189" s="101" t="s">
        <v>366</v>
      </c>
      <c r="D189" s="101" t="s">
        <v>374</v>
      </c>
      <c r="E189" s="101" t="s">
        <v>375</v>
      </c>
    </row>
    <row r="190" spans="1:9" x14ac:dyDescent="0.25">
      <c r="A190" s="82" t="s">
        <v>5</v>
      </c>
      <c r="B190" s="28">
        <v>4</v>
      </c>
      <c r="C190" s="28">
        <v>201635892.75999999</v>
      </c>
      <c r="D190" s="28"/>
      <c r="E190" s="28">
        <v>0</v>
      </c>
    </row>
    <row r="191" spans="1:9" x14ac:dyDescent="0.25">
      <c r="A191" s="82" t="s">
        <v>6</v>
      </c>
      <c r="B191" s="28">
        <v>2</v>
      </c>
      <c r="C191" s="28">
        <v>45237472.280000001</v>
      </c>
      <c r="D191" s="28"/>
      <c r="E191" s="28">
        <v>0</v>
      </c>
    </row>
    <row r="192" spans="1:9" x14ac:dyDescent="0.25">
      <c r="A192" s="82" t="s">
        <v>7</v>
      </c>
      <c r="B192" s="28">
        <v>11</v>
      </c>
      <c r="C192" s="28">
        <v>123329965.69</v>
      </c>
      <c r="D192" s="28">
        <v>56000</v>
      </c>
      <c r="E192" s="28">
        <v>28000</v>
      </c>
    </row>
    <row r="193" spans="1:5" x14ac:dyDescent="0.25">
      <c r="A193" s="82" t="s">
        <v>8</v>
      </c>
      <c r="B193" s="28">
        <v>5</v>
      </c>
      <c r="C193" s="28">
        <v>51921683.130000003</v>
      </c>
      <c r="D193" s="28"/>
      <c r="E193" s="28">
        <v>0</v>
      </c>
    </row>
    <row r="194" spans="1:5" x14ac:dyDescent="0.25">
      <c r="A194" s="82" t="s">
        <v>9</v>
      </c>
      <c r="B194" s="28">
        <v>13</v>
      </c>
      <c r="C194" s="28">
        <v>23968478.82</v>
      </c>
      <c r="D194" s="28">
        <v>70000</v>
      </c>
      <c r="E194" s="28">
        <v>70000</v>
      </c>
    </row>
    <row r="195" spans="1:5" x14ac:dyDescent="0.25">
      <c r="A195" s="82" t="s">
        <v>10</v>
      </c>
      <c r="B195" s="28">
        <v>18</v>
      </c>
      <c r="C195" s="28">
        <v>164184874.08999997</v>
      </c>
      <c r="D195" s="28">
        <v>0</v>
      </c>
      <c r="E195" s="28">
        <v>0</v>
      </c>
    </row>
    <row r="196" spans="1:5" x14ac:dyDescent="0.25">
      <c r="A196" s="82" t="s">
        <v>34</v>
      </c>
      <c r="B196" s="28">
        <v>5</v>
      </c>
      <c r="C196" s="28">
        <v>25750000</v>
      </c>
      <c r="D196" s="28"/>
      <c r="E196" s="28">
        <v>0</v>
      </c>
    </row>
    <row r="197" spans="1:5" x14ac:dyDescent="0.25">
      <c r="A197" s="82" t="s">
        <v>11</v>
      </c>
      <c r="B197" s="28">
        <v>6</v>
      </c>
      <c r="C197" s="28">
        <v>74525545.030000001</v>
      </c>
      <c r="D197" s="28"/>
      <c r="E197" s="28">
        <v>0</v>
      </c>
    </row>
    <row r="198" spans="1:5" x14ac:dyDescent="0.25">
      <c r="A198" s="82" t="s">
        <v>12</v>
      </c>
      <c r="B198" s="28">
        <v>2</v>
      </c>
      <c r="C198" s="28">
        <v>5787127.7400000002</v>
      </c>
      <c r="D198" s="28"/>
      <c r="E198" s="28">
        <v>0</v>
      </c>
    </row>
    <row r="199" spans="1:5" x14ac:dyDescent="0.25">
      <c r="A199" s="82" t="s">
        <v>13</v>
      </c>
      <c r="B199" s="28">
        <v>31</v>
      </c>
      <c r="C199" s="28">
        <v>2029603641.9600003</v>
      </c>
      <c r="D199" s="28"/>
      <c r="E199" s="28">
        <v>0</v>
      </c>
    </row>
    <row r="200" spans="1:5" x14ac:dyDescent="0.25">
      <c r="A200" s="82" t="s">
        <v>35</v>
      </c>
      <c r="B200" s="28">
        <v>1</v>
      </c>
      <c r="C200" s="28">
        <v>16000000</v>
      </c>
      <c r="D200" s="28"/>
      <c r="E200" s="28">
        <v>0</v>
      </c>
    </row>
    <row r="201" spans="1:5" x14ac:dyDescent="0.25">
      <c r="A201" s="82" t="s">
        <v>14</v>
      </c>
      <c r="B201" s="28">
        <v>13</v>
      </c>
      <c r="C201" s="28">
        <v>169282115.74000001</v>
      </c>
      <c r="D201" s="28">
        <v>655000</v>
      </c>
      <c r="E201" s="28">
        <v>607500</v>
      </c>
    </row>
    <row r="202" spans="1:5" x14ac:dyDescent="0.25">
      <c r="A202" s="82" t="s">
        <v>15</v>
      </c>
      <c r="B202" s="28">
        <v>6</v>
      </c>
      <c r="C202" s="28">
        <v>132345000</v>
      </c>
      <c r="D202" s="28"/>
      <c r="E202" s="28">
        <v>0</v>
      </c>
    </row>
    <row r="203" spans="1:5" x14ac:dyDescent="0.25">
      <c r="A203" s="82" t="s">
        <v>16</v>
      </c>
      <c r="B203" s="28">
        <v>3</v>
      </c>
      <c r="C203" s="28">
        <v>73356448.909999996</v>
      </c>
      <c r="D203" s="28"/>
      <c r="E203" s="28">
        <v>0</v>
      </c>
    </row>
    <row r="204" spans="1:5" x14ac:dyDescent="0.25">
      <c r="A204" s="82" t="s">
        <v>17</v>
      </c>
      <c r="B204" s="28">
        <v>20</v>
      </c>
      <c r="C204" s="28">
        <v>325931026.93000007</v>
      </c>
      <c r="D204" s="28">
        <v>3180439</v>
      </c>
      <c r="E204" s="28">
        <v>1496074.3820124473</v>
      </c>
    </row>
    <row r="205" spans="1:5" x14ac:dyDescent="0.25">
      <c r="A205" s="82" t="s">
        <v>18</v>
      </c>
      <c r="B205" s="28">
        <v>6</v>
      </c>
      <c r="C205" s="28">
        <v>205993578.44</v>
      </c>
      <c r="D205" s="28"/>
      <c r="E205" s="28">
        <v>0</v>
      </c>
    </row>
    <row r="206" spans="1:5" x14ac:dyDescent="0.25">
      <c r="A206" s="82" t="s">
        <v>19</v>
      </c>
      <c r="B206" s="28">
        <v>7</v>
      </c>
      <c r="C206" s="28">
        <v>115058287.91</v>
      </c>
      <c r="D206" s="28">
        <v>11000</v>
      </c>
      <c r="E206" s="28">
        <v>4866.5928797943952</v>
      </c>
    </row>
    <row r="207" spans="1:5" x14ac:dyDescent="0.25">
      <c r="A207" s="82" t="s">
        <v>20</v>
      </c>
      <c r="B207" s="28">
        <v>7</v>
      </c>
      <c r="C207" s="28">
        <v>21337787.780000005</v>
      </c>
      <c r="D207" s="28">
        <v>1000</v>
      </c>
      <c r="E207" s="28">
        <v>500</v>
      </c>
    </row>
    <row r="208" spans="1:5" x14ac:dyDescent="0.25">
      <c r="A208" s="82" t="s">
        <v>21</v>
      </c>
      <c r="B208" s="28">
        <v>1</v>
      </c>
      <c r="C208" s="28">
        <v>602123.5</v>
      </c>
      <c r="D208" s="28"/>
      <c r="E208" s="28">
        <v>0</v>
      </c>
    </row>
    <row r="209" spans="1:5" x14ac:dyDescent="0.25">
      <c r="A209" s="82" t="s">
        <v>36</v>
      </c>
      <c r="B209" s="28">
        <v>2</v>
      </c>
      <c r="C209" s="28">
        <v>52780000</v>
      </c>
      <c r="D209" s="28"/>
      <c r="E209" s="28">
        <v>0</v>
      </c>
    </row>
    <row r="210" spans="1:5" x14ac:dyDescent="0.25">
      <c r="A210" s="82" t="s">
        <v>37</v>
      </c>
      <c r="B210" s="28">
        <v>2</v>
      </c>
      <c r="C210" s="28">
        <v>29206165.23</v>
      </c>
      <c r="D210" s="28"/>
      <c r="E210" s="28">
        <v>0</v>
      </c>
    </row>
    <row r="211" spans="1:5" x14ac:dyDescent="0.25">
      <c r="A211" s="82" t="s">
        <v>22</v>
      </c>
      <c r="B211" s="28">
        <v>4</v>
      </c>
      <c r="C211" s="28">
        <v>99148571.120000005</v>
      </c>
      <c r="D211" s="28">
        <v>137000</v>
      </c>
      <c r="E211" s="28">
        <v>91620.315867599013</v>
      </c>
    </row>
    <row r="212" spans="1:5" x14ac:dyDescent="0.25">
      <c r="A212" s="82" t="s">
        <v>23</v>
      </c>
      <c r="B212" s="28">
        <v>4</v>
      </c>
      <c r="C212" s="28">
        <v>57140067.129999995</v>
      </c>
      <c r="D212" s="28"/>
      <c r="E212" s="28">
        <v>0</v>
      </c>
    </row>
    <row r="213" spans="1:5" x14ac:dyDescent="0.25">
      <c r="A213" s="82" t="s">
        <v>24</v>
      </c>
      <c r="B213" s="28">
        <v>10</v>
      </c>
      <c r="C213" s="28">
        <v>182222129.19999999</v>
      </c>
      <c r="D213" s="28">
        <v>5268</v>
      </c>
      <c r="E213" s="28">
        <v>5268</v>
      </c>
    </row>
    <row r="214" spans="1:5" x14ac:dyDescent="0.25">
      <c r="A214" s="82" t="s">
        <v>25</v>
      </c>
      <c r="B214" s="28">
        <v>10</v>
      </c>
      <c r="C214" s="28">
        <v>65844518.660000004</v>
      </c>
      <c r="D214" s="28">
        <v>0</v>
      </c>
      <c r="E214" s="28">
        <v>0</v>
      </c>
    </row>
    <row r="215" spans="1:5" x14ac:dyDescent="0.25">
      <c r="A215" s="82" t="s">
        <v>26</v>
      </c>
      <c r="B215" s="28">
        <v>24</v>
      </c>
      <c r="C215" s="28">
        <v>776435055.45000005</v>
      </c>
      <c r="D215" s="28"/>
      <c r="E215" s="28">
        <v>0</v>
      </c>
    </row>
    <row r="216" spans="1:5" x14ac:dyDescent="0.25">
      <c r="A216" s="82" t="s">
        <v>27</v>
      </c>
      <c r="B216" s="28">
        <v>18</v>
      </c>
      <c r="C216" s="28">
        <v>370497755.60000002</v>
      </c>
      <c r="D216" s="28">
        <v>1</v>
      </c>
      <c r="E216" s="28">
        <v>4.6745832600235598E-2</v>
      </c>
    </row>
    <row r="217" spans="1:5" x14ac:dyDescent="0.25">
      <c r="A217" s="82" t="s">
        <v>28</v>
      </c>
      <c r="B217" s="28">
        <v>14</v>
      </c>
      <c r="C217" s="28">
        <v>404178409.40999997</v>
      </c>
      <c r="D217" s="28">
        <v>270855</v>
      </c>
      <c r="E217" s="28">
        <v>135427.5</v>
      </c>
    </row>
    <row r="218" spans="1:5" x14ac:dyDescent="0.25">
      <c r="A218" s="82" t="s">
        <v>29</v>
      </c>
      <c r="B218" s="28">
        <v>6</v>
      </c>
      <c r="C218" s="28">
        <v>148382939.84</v>
      </c>
      <c r="D218" s="28"/>
      <c r="E218" s="28">
        <v>0</v>
      </c>
    </row>
    <row r="219" spans="1:5" x14ac:dyDescent="0.25">
      <c r="A219" s="82" t="s">
        <v>30</v>
      </c>
      <c r="B219" s="28">
        <v>6</v>
      </c>
      <c r="C219" s="28">
        <v>340727972.72000003</v>
      </c>
      <c r="D219" s="28">
        <v>2475</v>
      </c>
      <c r="E219" s="28">
        <v>1701.5625</v>
      </c>
    </row>
    <row r="220" spans="1:5" x14ac:dyDescent="0.25">
      <c r="A220" s="82" t="s">
        <v>31</v>
      </c>
      <c r="B220" s="28">
        <v>31</v>
      </c>
      <c r="C220" s="28">
        <v>1140556258</v>
      </c>
      <c r="D220" s="28">
        <v>63555</v>
      </c>
      <c r="E220" s="28">
        <v>41586.078516338071</v>
      </c>
    </row>
    <row r="221" spans="1:5" x14ac:dyDescent="0.25">
      <c r="A221" s="82" t="s">
        <v>32</v>
      </c>
      <c r="B221" s="28">
        <v>21</v>
      </c>
      <c r="C221" s="28">
        <v>431298501.38</v>
      </c>
      <c r="D221" s="28">
        <v>390000</v>
      </c>
      <c r="E221" s="28">
        <v>170966.44725781641</v>
      </c>
    </row>
    <row r="222" spans="1:5" x14ac:dyDescent="0.25">
      <c r="A222" s="82" t="s">
        <v>33</v>
      </c>
      <c r="B222" s="28">
        <v>17</v>
      </c>
      <c r="C222" s="28">
        <v>1034662440.0100001</v>
      </c>
      <c r="D222" s="28">
        <v>734565</v>
      </c>
      <c r="E222" s="28">
        <v>638592.25195060158</v>
      </c>
    </row>
    <row r="223" spans="1:5" x14ac:dyDescent="0.25">
      <c r="A223" s="83" t="s">
        <v>4</v>
      </c>
      <c r="B223" s="64">
        <v>330</v>
      </c>
      <c r="C223" s="64">
        <v>8938931834.4599953</v>
      </c>
      <c r="D223" s="64">
        <v>5577158</v>
      </c>
      <c r="E223" s="64">
        <v>3292103.1777304299</v>
      </c>
    </row>
    <row r="225" spans="1:11" ht="18.75" x14ac:dyDescent="0.3">
      <c r="A225" s="1" t="s">
        <v>264</v>
      </c>
    </row>
    <row r="226" spans="1:11" ht="18.75" x14ac:dyDescent="0.3">
      <c r="A226" s="76" t="s">
        <v>263</v>
      </c>
      <c r="B226" s="80"/>
      <c r="C226" s="80"/>
    </row>
    <row r="228" spans="1:11" x14ac:dyDescent="0.25">
      <c r="A228" s="30" t="s">
        <v>97</v>
      </c>
      <c r="B228" s="30" t="s">
        <v>170</v>
      </c>
      <c r="C228" s="30" t="s">
        <v>179</v>
      </c>
      <c r="D228" s="30" t="s">
        <v>376</v>
      </c>
      <c r="E228" s="30" t="s">
        <v>377</v>
      </c>
      <c r="F228" s="30" t="s">
        <v>378</v>
      </c>
      <c r="G228" s="30" t="s">
        <v>379</v>
      </c>
      <c r="H228" s="30" t="s">
        <v>380</v>
      </c>
      <c r="I228" s="30" t="s">
        <v>381</v>
      </c>
      <c r="J228" s="30" t="s">
        <v>382</v>
      </c>
      <c r="K228" s="30" t="s">
        <v>383</v>
      </c>
    </row>
    <row r="229" spans="1:11" x14ac:dyDescent="0.25">
      <c r="A229" s="82" t="s">
        <v>6</v>
      </c>
      <c r="B229" s="28">
        <v>1</v>
      </c>
      <c r="C229" s="28">
        <v>36223472.280000001</v>
      </c>
      <c r="D229" s="28"/>
      <c r="E229" s="28"/>
      <c r="F229" s="28"/>
      <c r="G229" s="28"/>
      <c r="H229" s="28">
        <v>0</v>
      </c>
      <c r="I229" s="28">
        <v>0</v>
      </c>
      <c r="J229" s="28"/>
      <c r="K229" s="28">
        <v>0</v>
      </c>
    </row>
    <row r="230" spans="1:11" x14ac:dyDescent="0.25">
      <c r="A230" s="82" t="s">
        <v>7</v>
      </c>
      <c r="B230" s="28">
        <v>4</v>
      </c>
      <c r="C230" s="28">
        <v>16646364.349999998</v>
      </c>
      <c r="D230" s="28"/>
      <c r="E230" s="28">
        <v>34712</v>
      </c>
      <c r="F230" s="28">
        <v>0</v>
      </c>
      <c r="G230" s="28"/>
      <c r="H230" s="28">
        <v>0</v>
      </c>
      <c r="I230" s="28">
        <v>11570.666666666666</v>
      </c>
      <c r="J230" s="28"/>
      <c r="K230" s="28">
        <v>0</v>
      </c>
    </row>
    <row r="231" spans="1:11" x14ac:dyDescent="0.25">
      <c r="A231" s="82" t="s">
        <v>8</v>
      </c>
      <c r="B231" s="28">
        <v>3</v>
      </c>
      <c r="C231" s="28">
        <v>26246546.149999999</v>
      </c>
      <c r="D231" s="28"/>
      <c r="E231" s="28">
        <v>1692</v>
      </c>
      <c r="F231" s="28">
        <v>3</v>
      </c>
      <c r="G231" s="28">
        <v>0.09</v>
      </c>
      <c r="H231" s="28">
        <v>0</v>
      </c>
      <c r="I231" s="28">
        <v>883.95334767793884</v>
      </c>
      <c r="J231" s="28">
        <v>3</v>
      </c>
      <c r="K231" s="28">
        <v>0.09</v>
      </c>
    </row>
    <row r="232" spans="1:11" x14ac:dyDescent="0.25">
      <c r="A232" s="82" t="s">
        <v>9</v>
      </c>
      <c r="B232" s="28">
        <v>10</v>
      </c>
      <c r="C232" s="28">
        <v>4828903.34</v>
      </c>
      <c r="D232" s="28">
        <v>50190050</v>
      </c>
      <c r="E232" s="28">
        <v>0</v>
      </c>
      <c r="F232" s="28"/>
      <c r="G232" s="28"/>
      <c r="H232" s="28">
        <v>32325162.099922106</v>
      </c>
      <c r="I232" s="28">
        <v>0</v>
      </c>
      <c r="J232" s="28">
        <v>0</v>
      </c>
      <c r="K232" s="28">
        <v>0</v>
      </c>
    </row>
    <row r="233" spans="1:11" x14ac:dyDescent="0.25">
      <c r="A233" s="82" t="s">
        <v>10</v>
      </c>
      <c r="B233" s="28">
        <v>11</v>
      </c>
      <c r="C233" s="28">
        <v>106882151.48</v>
      </c>
      <c r="D233" s="28">
        <v>0</v>
      </c>
      <c r="E233" s="28">
        <v>9976901</v>
      </c>
      <c r="F233" s="28">
        <v>263.94</v>
      </c>
      <c r="G233" s="28">
        <v>7.8100000000000005</v>
      </c>
      <c r="H233" s="28">
        <v>0</v>
      </c>
      <c r="I233" s="28">
        <v>8784708.1999999993</v>
      </c>
      <c r="J233" s="28">
        <v>91.796967284351595</v>
      </c>
      <c r="K233" s="28">
        <v>2.9219390604143141</v>
      </c>
    </row>
    <row r="234" spans="1:11" x14ac:dyDescent="0.25">
      <c r="A234" s="82" t="s">
        <v>34</v>
      </c>
      <c r="B234" s="28">
        <v>5</v>
      </c>
      <c r="C234" s="28">
        <v>25750000</v>
      </c>
      <c r="D234" s="28">
        <v>3137965</v>
      </c>
      <c r="E234" s="28">
        <v>24972676</v>
      </c>
      <c r="F234" s="28"/>
      <c r="G234" s="28"/>
      <c r="H234" s="28">
        <v>362138.83116707148</v>
      </c>
      <c r="I234" s="28">
        <v>2213657.5994764226</v>
      </c>
      <c r="J234" s="28">
        <v>0</v>
      </c>
      <c r="K234" s="28">
        <v>0</v>
      </c>
    </row>
    <row r="235" spans="1:11" x14ac:dyDescent="0.25">
      <c r="A235" s="82" t="s">
        <v>11</v>
      </c>
      <c r="B235" s="28">
        <v>5</v>
      </c>
      <c r="C235" s="28">
        <v>41378710.530000001</v>
      </c>
      <c r="D235" s="28">
        <v>6191265</v>
      </c>
      <c r="E235" s="28">
        <v>9883028</v>
      </c>
      <c r="F235" s="28">
        <v>0</v>
      </c>
      <c r="G235" s="28"/>
      <c r="H235" s="28">
        <v>712191.7402254371</v>
      </c>
      <c r="I235" s="28">
        <v>564864.48089133238</v>
      </c>
      <c r="J235" s="28">
        <v>0</v>
      </c>
      <c r="K235" s="28">
        <v>0</v>
      </c>
    </row>
    <row r="236" spans="1:11" x14ac:dyDescent="0.25">
      <c r="A236" s="82" t="s">
        <v>13</v>
      </c>
      <c r="B236" s="28">
        <v>9</v>
      </c>
      <c r="C236" s="28">
        <v>1502832935.96</v>
      </c>
      <c r="D236" s="28">
        <v>91250000</v>
      </c>
      <c r="E236" s="28">
        <v>0</v>
      </c>
      <c r="F236" s="28">
        <v>236</v>
      </c>
      <c r="G236" s="28">
        <v>12.8</v>
      </c>
      <c r="H236" s="28">
        <v>37302197.802197799</v>
      </c>
      <c r="I236" s="28">
        <v>0</v>
      </c>
      <c r="J236" s="28">
        <v>101.11720791698623</v>
      </c>
      <c r="K236" s="28">
        <v>3.7878263655946642</v>
      </c>
    </row>
    <row r="237" spans="1:11" x14ac:dyDescent="0.25">
      <c r="A237" s="82" t="s">
        <v>14</v>
      </c>
      <c r="B237" s="28">
        <v>7</v>
      </c>
      <c r="C237" s="28">
        <v>106896105.36</v>
      </c>
      <c r="D237" s="28"/>
      <c r="E237" s="28"/>
      <c r="F237" s="28">
        <v>78.34</v>
      </c>
      <c r="G237" s="28">
        <v>3.32</v>
      </c>
      <c r="H237" s="28">
        <v>0</v>
      </c>
      <c r="I237" s="28">
        <v>0</v>
      </c>
      <c r="J237" s="28">
        <v>52.226666666666667</v>
      </c>
      <c r="K237" s="28">
        <v>2.2133333333333329</v>
      </c>
    </row>
    <row r="238" spans="1:11" x14ac:dyDescent="0.25">
      <c r="A238" s="82" t="s">
        <v>17</v>
      </c>
      <c r="B238" s="28">
        <v>9</v>
      </c>
      <c r="C238" s="28">
        <v>102575223.02000001</v>
      </c>
      <c r="D238" s="28">
        <v>10255730</v>
      </c>
      <c r="E238" s="28">
        <v>1935230</v>
      </c>
      <c r="F238" s="28">
        <v>1.55</v>
      </c>
      <c r="G238" s="28">
        <v>0.02</v>
      </c>
      <c r="H238" s="28">
        <v>4127483.2384520294</v>
      </c>
      <c r="I238" s="28">
        <v>597730.90017304348</v>
      </c>
      <c r="J238" s="28">
        <v>0.45208333333333339</v>
      </c>
      <c r="K238" s="28">
        <v>5.8333333333333336E-3</v>
      </c>
    </row>
    <row r="239" spans="1:11" x14ac:dyDescent="0.25">
      <c r="A239" s="82" t="s">
        <v>18</v>
      </c>
      <c r="B239" s="28">
        <v>4</v>
      </c>
      <c r="C239" s="28">
        <v>174165163.88999999</v>
      </c>
      <c r="D239" s="28">
        <v>54750000</v>
      </c>
      <c r="E239" s="28">
        <v>112450000</v>
      </c>
      <c r="F239" s="28">
        <v>0</v>
      </c>
      <c r="G239" s="28"/>
      <c r="H239" s="28">
        <v>26367776.118338365</v>
      </c>
      <c r="I239" s="28">
        <v>99936138.741940558</v>
      </c>
      <c r="J239" s="28"/>
      <c r="K239" s="28">
        <v>0</v>
      </c>
    </row>
    <row r="240" spans="1:11" x14ac:dyDescent="0.25">
      <c r="A240" s="82" t="s">
        <v>19</v>
      </c>
      <c r="B240" s="28">
        <v>5</v>
      </c>
      <c r="C240" s="28">
        <v>56700000</v>
      </c>
      <c r="D240" s="28">
        <v>6700000</v>
      </c>
      <c r="E240" s="28"/>
      <c r="F240" s="28">
        <v>14.48</v>
      </c>
      <c r="G240" s="28">
        <v>0.16</v>
      </c>
      <c r="H240" s="28">
        <v>2367801.0471204184</v>
      </c>
      <c r="I240" s="28">
        <v>0</v>
      </c>
      <c r="J240" s="28">
        <v>13.451523422186467</v>
      </c>
      <c r="K240" s="28">
        <v>0.14863561792471233</v>
      </c>
    </row>
    <row r="241" spans="1:11" x14ac:dyDescent="0.25">
      <c r="A241" s="82" t="s">
        <v>20</v>
      </c>
      <c r="B241" s="28">
        <v>3</v>
      </c>
      <c r="C241" s="28">
        <v>12248195.359999999</v>
      </c>
      <c r="D241" s="28"/>
      <c r="E241" s="28">
        <v>0</v>
      </c>
      <c r="F241" s="28">
        <v>0</v>
      </c>
      <c r="G241" s="28"/>
      <c r="H241" s="28">
        <v>0</v>
      </c>
      <c r="I241" s="28">
        <v>0</v>
      </c>
      <c r="J241" s="28"/>
      <c r="K241" s="28">
        <v>0</v>
      </c>
    </row>
    <row r="242" spans="1:11" x14ac:dyDescent="0.25">
      <c r="A242" s="82" t="s">
        <v>36</v>
      </c>
      <c r="B242" s="28">
        <v>2</v>
      </c>
      <c r="C242" s="28">
        <v>52780000</v>
      </c>
      <c r="D242" s="28"/>
      <c r="E242" s="28"/>
      <c r="F242" s="28"/>
      <c r="G242" s="28"/>
      <c r="H242" s="28">
        <v>0</v>
      </c>
      <c r="I242" s="28">
        <v>0</v>
      </c>
      <c r="J242" s="28">
        <v>0</v>
      </c>
      <c r="K242" s="28">
        <v>0</v>
      </c>
    </row>
    <row r="243" spans="1:11" x14ac:dyDescent="0.25">
      <c r="A243" s="82" t="s">
        <v>37</v>
      </c>
      <c r="B243" s="28">
        <v>2</v>
      </c>
      <c r="C243" s="28">
        <v>29206165.23</v>
      </c>
      <c r="D243" s="28"/>
      <c r="E243" s="28">
        <v>0</v>
      </c>
      <c r="F243" s="28"/>
      <c r="G243" s="28"/>
      <c r="H243" s="28">
        <v>0</v>
      </c>
      <c r="I243" s="28">
        <v>0</v>
      </c>
      <c r="J243" s="28">
        <v>0</v>
      </c>
      <c r="K243" s="28">
        <v>0</v>
      </c>
    </row>
    <row r="244" spans="1:11" x14ac:dyDescent="0.25">
      <c r="A244" s="82" t="s">
        <v>22</v>
      </c>
      <c r="B244" s="28">
        <v>1</v>
      </c>
      <c r="C244" s="28">
        <v>8967581.7100000009</v>
      </c>
      <c r="D244" s="28"/>
      <c r="E244" s="28"/>
      <c r="F244" s="28"/>
      <c r="G244" s="28"/>
      <c r="H244" s="28">
        <v>0</v>
      </c>
      <c r="I244" s="28">
        <v>0</v>
      </c>
      <c r="J244" s="28"/>
      <c r="K244" s="28">
        <v>0</v>
      </c>
    </row>
    <row r="245" spans="1:11" x14ac:dyDescent="0.25">
      <c r="A245" s="82" t="s">
        <v>23</v>
      </c>
      <c r="B245" s="28">
        <v>1</v>
      </c>
      <c r="C245" s="28">
        <v>12000000</v>
      </c>
      <c r="D245" s="28"/>
      <c r="E245" s="28"/>
      <c r="F245" s="28"/>
      <c r="G245" s="28"/>
      <c r="H245" s="28">
        <v>0</v>
      </c>
      <c r="I245" s="28">
        <v>0</v>
      </c>
      <c r="J245" s="28">
        <v>0</v>
      </c>
      <c r="K245" s="28">
        <v>0</v>
      </c>
    </row>
    <row r="246" spans="1:11" x14ac:dyDescent="0.25">
      <c r="A246" s="82" t="s">
        <v>24</v>
      </c>
      <c r="B246" s="28">
        <v>1</v>
      </c>
      <c r="C246" s="28">
        <v>44221879.850000001</v>
      </c>
      <c r="D246" s="28"/>
      <c r="E246" s="28"/>
      <c r="F246" s="28"/>
      <c r="G246" s="28"/>
      <c r="H246" s="28">
        <v>0</v>
      </c>
      <c r="I246" s="28">
        <v>0</v>
      </c>
      <c r="J246" s="28"/>
      <c r="K246" s="28">
        <v>0</v>
      </c>
    </row>
    <row r="247" spans="1:11" x14ac:dyDescent="0.25">
      <c r="A247" s="82" t="s">
        <v>25</v>
      </c>
      <c r="B247" s="28">
        <v>1</v>
      </c>
      <c r="C247" s="28">
        <v>8526781.3000000007</v>
      </c>
      <c r="D247" s="28"/>
      <c r="E247" s="28"/>
      <c r="F247" s="28">
        <v>20.7</v>
      </c>
      <c r="G247" s="28">
        <v>0.52</v>
      </c>
      <c r="H247" s="28">
        <v>0</v>
      </c>
      <c r="I247" s="28">
        <v>0</v>
      </c>
      <c r="J247" s="28">
        <v>17.528372430282605</v>
      </c>
      <c r="K247" s="28">
        <v>0.44032626394912833</v>
      </c>
    </row>
    <row r="248" spans="1:11" x14ac:dyDescent="0.25">
      <c r="A248" s="82" t="s">
        <v>26</v>
      </c>
      <c r="B248" s="28">
        <v>3</v>
      </c>
      <c r="C248" s="28">
        <v>94440442.859999985</v>
      </c>
      <c r="D248" s="28"/>
      <c r="E248" s="28">
        <v>8176</v>
      </c>
      <c r="F248" s="28">
        <v>50</v>
      </c>
      <c r="G248" s="28">
        <v>3.29</v>
      </c>
      <c r="H248" s="28">
        <v>0</v>
      </c>
      <c r="I248" s="28">
        <v>1328.2310464522991</v>
      </c>
      <c r="J248" s="28">
        <v>1.0199850379078077</v>
      </c>
      <c r="K248" s="28">
        <v>0.43116294797871363</v>
      </c>
    </row>
    <row r="249" spans="1:11" x14ac:dyDescent="0.25">
      <c r="A249" s="82" t="s">
        <v>27</v>
      </c>
      <c r="B249" s="28">
        <v>14</v>
      </c>
      <c r="C249" s="28">
        <v>207017026.44999999</v>
      </c>
      <c r="D249" s="28">
        <v>22137871</v>
      </c>
      <c r="E249" s="28">
        <v>50288152</v>
      </c>
      <c r="F249" s="28">
        <v>2.98</v>
      </c>
      <c r="G249" s="28">
        <v>7.0000000000000007E-2</v>
      </c>
      <c r="H249" s="28">
        <v>1393783.5083286769</v>
      </c>
      <c r="I249" s="28">
        <v>3327089.1621534536</v>
      </c>
      <c r="J249" s="28">
        <v>0.69693548387096782</v>
      </c>
      <c r="K249" s="28">
        <v>1.6370967741935485E-2</v>
      </c>
    </row>
    <row r="250" spans="1:11" x14ac:dyDescent="0.25">
      <c r="A250" s="82" t="s">
        <v>28</v>
      </c>
      <c r="B250" s="28">
        <v>11</v>
      </c>
      <c r="C250" s="28">
        <v>321521333.13999999</v>
      </c>
      <c r="D250" s="28">
        <v>876000</v>
      </c>
      <c r="E250" s="28">
        <v>4737742</v>
      </c>
      <c r="F250" s="28">
        <v>8.1</v>
      </c>
      <c r="G250" s="28">
        <v>0.4</v>
      </c>
      <c r="H250" s="28">
        <v>282216.49484536087</v>
      </c>
      <c r="I250" s="28">
        <v>3867544.4897959186</v>
      </c>
      <c r="J250" s="28">
        <v>8.1</v>
      </c>
      <c r="K250" s="28">
        <v>0.4</v>
      </c>
    </row>
    <row r="251" spans="1:11" x14ac:dyDescent="0.25">
      <c r="A251" s="82" t="s">
        <v>29</v>
      </c>
      <c r="B251" s="28">
        <v>2</v>
      </c>
      <c r="C251" s="28">
        <v>9373273.0800000001</v>
      </c>
      <c r="D251" s="28">
        <v>3649477</v>
      </c>
      <c r="E251" s="28">
        <v>3784956</v>
      </c>
      <c r="F251" s="28">
        <v>2.4900000000000002</v>
      </c>
      <c r="G251" s="28">
        <v>0.02</v>
      </c>
      <c r="H251" s="28">
        <v>1824738.5</v>
      </c>
      <c r="I251" s="28">
        <v>1892478</v>
      </c>
      <c r="J251" s="28">
        <v>1.1066666666666667</v>
      </c>
      <c r="K251" s="28">
        <v>8.8888888888888889E-3</v>
      </c>
    </row>
    <row r="252" spans="1:11" x14ac:dyDescent="0.25">
      <c r="A252" s="82" t="s">
        <v>30</v>
      </c>
      <c r="B252" s="28">
        <v>4</v>
      </c>
      <c r="C252" s="28">
        <v>299369777.95999998</v>
      </c>
      <c r="D252" s="28">
        <v>7709000</v>
      </c>
      <c r="E252" s="28">
        <v>0</v>
      </c>
      <c r="F252" s="28">
        <v>26.61</v>
      </c>
      <c r="G252" s="28">
        <v>0.09</v>
      </c>
      <c r="H252" s="28">
        <v>3781393.0673642904</v>
      </c>
      <c r="I252" s="28">
        <v>0</v>
      </c>
      <c r="J252" s="28"/>
      <c r="K252" s="28">
        <v>3.7121906507791021E-2</v>
      </c>
    </row>
    <row r="253" spans="1:11" x14ac:dyDescent="0.25">
      <c r="A253" s="82" t="s">
        <v>31</v>
      </c>
      <c r="B253" s="28">
        <v>11</v>
      </c>
      <c r="C253" s="28">
        <v>578218481.94999993</v>
      </c>
      <c r="D253" s="28"/>
      <c r="E253" s="28">
        <v>4243166</v>
      </c>
      <c r="F253" s="28">
        <v>185.48000000000002</v>
      </c>
      <c r="G253" s="28">
        <v>2.9299999999999997</v>
      </c>
      <c r="H253" s="28">
        <v>0</v>
      </c>
      <c r="I253" s="28">
        <v>961342.18438433495</v>
      </c>
      <c r="J253" s="28">
        <v>11.486424298205247</v>
      </c>
      <c r="K253" s="28">
        <v>0.59463867422951611</v>
      </c>
    </row>
    <row r="254" spans="1:11" x14ac:dyDescent="0.25">
      <c r="A254" s="82" t="s">
        <v>32</v>
      </c>
      <c r="B254" s="28">
        <v>15</v>
      </c>
      <c r="C254" s="28">
        <v>356021706.38</v>
      </c>
      <c r="D254" s="28">
        <v>54750</v>
      </c>
      <c r="E254" s="28">
        <v>11743</v>
      </c>
      <c r="F254" s="28">
        <v>297.08</v>
      </c>
      <c r="G254" s="28">
        <v>13.43</v>
      </c>
      <c r="H254" s="28">
        <v>19500</v>
      </c>
      <c r="I254" s="28">
        <v>8896.2121212121219</v>
      </c>
      <c r="J254" s="28">
        <v>149.95800000000003</v>
      </c>
      <c r="K254" s="28">
        <v>11.223293706293706</v>
      </c>
    </row>
    <row r="255" spans="1:11" x14ac:dyDescent="0.25">
      <c r="A255" s="82" t="s">
        <v>33</v>
      </c>
      <c r="B255" s="28">
        <v>8</v>
      </c>
      <c r="C255" s="28">
        <v>477537837.70000005</v>
      </c>
      <c r="D255" s="28">
        <v>46889267</v>
      </c>
      <c r="E255" s="28">
        <v>22439046</v>
      </c>
      <c r="F255" s="28"/>
      <c r="G255" s="28"/>
      <c r="H255" s="28">
        <v>39517392.932109833</v>
      </c>
      <c r="I255" s="28">
        <v>18699204.999520361</v>
      </c>
      <c r="J255" s="28">
        <v>0</v>
      </c>
      <c r="K255" s="28">
        <v>0</v>
      </c>
    </row>
    <row r="256" spans="1:11" x14ac:dyDescent="0.25">
      <c r="A256" s="83" t="s">
        <v>4</v>
      </c>
      <c r="B256" s="64">
        <v>152</v>
      </c>
      <c r="C256" s="64">
        <v>4712576059.329999</v>
      </c>
      <c r="D256" s="64">
        <v>303791375</v>
      </c>
      <c r="E256" s="64">
        <v>244767220</v>
      </c>
      <c r="F256" s="64">
        <v>1190.75</v>
      </c>
      <c r="G256" s="64">
        <v>44.95</v>
      </c>
      <c r="H256" s="64">
        <v>150383775.38007137</v>
      </c>
      <c r="I256" s="64">
        <v>140867437.82151744</v>
      </c>
      <c r="J256" s="64">
        <v>451.94083254045756</v>
      </c>
      <c r="K256" s="64">
        <v>22.319371066190033</v>
      </c>
    </row>
    <row r="258" spans="1:6" ht="18.75" x14ac:dyDescent="0.3">
      <c r="A258" s="1" t="s">
        <v>489</v>
      </c>
    </row>
    <row r="260" spans="1:6" x14ac:dyDescent="0.25">
      <c r="A260" s="30" t="s">
        <v>384</v>
      </c>
      <c r="B260" s="153" t="s">
        <v>468</v>
      </c>
      <c r="C260" s="153" t="s">
        <v>210</v>
      </c>
      <c r="D260" s="30" t="s">
        <v>385</v>
      </c>
      <c r="E260" s="153" t="s">
        <v>386</v>
      </c>
      <c r="F260" s="153" t="s">
        <v>210</v>
      </c>
    </row>
    <row r="261" spans="1:6" x14ac:dyDescent="0.25">
      <c r="A261" t="s">
        <v>469</v>
      </c>
      <c r="B261" s="47">
        <v>14</v>
      </c>
      <c r="C261" s="37">
        <f>B261/$B$265</f>
        <v>0.48577376821651624</v>
      </c>
      <c r="D261" t="s">
        <v>469</v>
      </c>
      <c r="E261" s="3">
        <v>8.9700000000000006</v>
      </c>
      <c r="F261" s="37">
        <f>E261/$E$265</f>
        <v>0.57647814910025708</v>
      </c>
    </row>
    <row r="262" spans="1:6" x14ac:dyDescent="0.25">
      <c r="A262" t="s">
        <v>470</v>
      </c>
      <c r="B262" s="47">
        <v>6.17</v>
      </c>
      <c r="C262" s="37">
        <f t="shared" ref="C262:C264" si="0">B262/$B$265</f>
        <v>0.21408743927827895</v>
      </c>
      <c r="D262" t="s">
        <v>470</v>
      </c>
      <c r="E262" s="3">
        <v>3.08</v>
      </c>
      <c r="F262" s="37">
        <f t="shared" ref="F262:F264" si="1">E262/$E$265</f>
        <v>0.19794344473007711</v>
      </c>
    </row>
    <row r="263" spans="1:6" x14ac:dyDescent="0.25">
      <c r="A263" t="s">
        <v>471</v>
      </c>
      <c r="B263" s="47">
        <v>7.12</v>
      </c>
      <c r="C263" s="37">
        <f t="shared" si="0"/>
        <v>0.2470506592643997</v>
      </c>
      <c r="D263" t="s">
        <v>471</v>
      </c>
      <c r="E263" s="3">
        <v>2.5099999999999998</v>
      </c>
      <c r="F263" s="37">
        <f t="shared" si="1"/>
        <v>0.16131105398457582</v>
      </c>
    </row>
    <row r="264" spans="1:6" x14ac:dyDescent="0.25">
      <c r="A264" t="s">
        <v>472</v>
      </c>
      <c r="B264" s="47">
        <v>1.53</v>
      </c>
      <c r="C264" s="37">
        <f t="shared" si="0"/>
        <v>5.308813324080499E-2</v>
      </c>
      <c r="D264" t="s">
        <v>472</v>
      </c>
      <c r="E264" s="3">
        <v>1</v>
      </c>
      <c r="F264" s="37">
        <f t="shared" si="1"/>
        <v>6.4267352185089971E-2</v>
      </c>
    </row>
    <row r="265" spans="1:6" x14ac:dyDescent="0.25">
      <c r="A265" s="154" t="s">
        <v>44</v>
      </c>
      <c r="B265" s="163">
        <f>SUM(B261:B264)</f>
        <v>28.820000000000004</v>
      </c>
      <c r="C265" s="154"/>
      <c r="D265" s="154" t="s">
        <v>44</v>
      </c>
      <c r="E265" s="163">
        <f>SUM(E261:E264)</f>
        <v>15.56</v>
      </c>
      <c r="F265" s="154"/>
    </row>
  </sheetData>
  <mergeCells count="7">
    <mergeCell ref="A26:A29"/>
    <mergeCell ref="A23:A25"/>
    <mergeCell ref="A9:A11"/>
    <mergeCell ref="A12:A14"/>
    <mergeCell ref="A15:A17"/>
    <mergeCell ref="A18:A20"/>
    <mergeCell ref="A21:A22"/>
  </mergeCells>
  <pageMargins left="0.7" right="0.7" top="0.75" bottom="0.75" header="0.3" footer="0.3"/>
  <pageSetup paperSize="9" orientation="portrait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0.39997558519241921"/>
    <pageSetUpPr autoPageBreaks="0"/>
  </sheetPr>
  <dimension ref="A1:K62"/>
  <sheetViews>
    <sheetView topLeftCell="A43" workbookViewId="0">
      <selection activeCell="J38" sqref="J38"/>
    </sheetView>
  </sheetViews>
  <sheetFormatPr defaultRowHeight="15" x14ac:dyDescent="0.25"/>
  <cols>
    <col min="2" max="2" width="36.7109375" customWidth="1"/>
    <col min="3" max="3" width="43.7109375" bestFit="1" customWidth="1"/>
    <col min="4" max="4" width="20.5703125" customWidth="1"/>
    <col min="5" max="5" width="14.28515625" customWidth="1"/>
    <col min="6" max="6" width="15.5703125" customWidth="1"/>
    <col min="7" max="7" width="17.85546875" customWidth="1"/>
    <col min="10" max="10" width="12.7109375" customWidth="1"/>
  </cols>
  <sheetData>
    <row r="1" spans="1:11" ht="18.75" x14ac:dyDescent="0.3">
      <c r="A1" s="1" t="s">
        <v>1</v>
      </c>
    </row>
    <row r="2" spans="1:11" ht="18.75" x14ac:dyDescent="0.3">
      <c r="A2" s="1" t="s">
        <v>265</v>
      </c>
    </row>
    <row r="4" spans="1:11" x14ac:dyDescent="0.25">
      <c r="A4" s="192"/>
      <c r="B4" s="192"/>
      <c r="C4" s="192"/>
      <c r="D4" s="194" t="s">
        <v>266</v>
      </c>
      <c r="E4" s="195"/>
      <c r="F4" s="195"/>
      <c r="G4" s="195"/>
      <c r="H4" s="196"/>
      <c r="I4" s="197" t="s">
        <v>267</v>
      </c>
      <c r="J4" s="200" t="s">
        <v>268</v>
      </c>
      <c r="K4" s="201"/>
    </row>
    <row r="5" spans="1:11" ht="39" x14ac:dyDescent="0.25">
      <c r="A5" s="193"/>
      <c r="B5" s="193"/>
      <c r="C5" s="193"/>
      <c r="D5" s="84" t="s">
        <v>269</v>
      </c>
      <c r="E5" s="85" t="s">
        <v>270</v>
      </c>
      <c r="F5" s="85" t="s">
        <v>271</v>
      </c>
      <c r="G5" s="85" t="s">
        <v>272</v>
      </c>
      <c r="H5" s="85" t="s">
        <v>273</v>
      </c>
      <c r="I5" s="198"/>
      <c r="J5" s="85" t="s">
        <v>274</v>
      </c>
      <c r="K5" s="86" t="s">
        <v>275</v>
      </c>
    </row>
    <row r="6" spans="1:11" x14ac:dyDescent="0.25">
      <c r="A6" s="202" t="s">
        <v>276</v>
      </c>
      <c r="B6" s="203"/>
      <c r="C6" s="204"/>
      <c r="D6" s="87">
        <v>30</v>
      </c>
      <c r="E6" s="87">
        <v>57</v>
      </c>
      <c r="F6" s="87">
        <v>6</v>
      </c>
      <c r="G6" s="87">
        <v>13</v>
      </c>
      <c r="H6" s="87">
        <v>2</v>
      </c>
      <c r="I6" s="198"/>
      <c r="J6" s="205">
        <v>81</v>
      </c>
      <c r="K6" s="207">
        <v>3006</v>
      </c>
    </row>
    <row r="7" spans="1:11" x14ac:dyDescent="0.25">
      <c r="A7" s="208" t="s">
        <v>275</v>
      </c>
      <c r="B7" s="209"/>
      <c r="C7" s="210"/>
      <c r="D7" s="88">
        <v>1962.3062887799999</v>
      </c>
      <c r="E7" s="88">
        <v>549.67877455999997</v>
      </c>
      <c r="F7" s="88">
        <v>68.70343579</v>
      </c>
      <c r="G7" s="88">
        <v>310.71533097000002</v>
      </c>
      <c r="H7" s="88">
        <v>115</v>
      </c>
      <c r="I7" s="198"/>
      <c r="J7" s="206"/>
      <c r="K7" s="207"/>
    </row>
    <row r="8" spans="1:11" x14ac:dyDescent="0.25">
      <c r="A8" s="211" t="s">
        <v>277</v>
      </c>
      <c r="B8" s="214" t="s">
        <v>278</v>
      </c>
      <c r="C8" s="89" t="s">
        <v>279</v>
      </c>
      <c r="D8" s="90">
        <v>2</v>
      </c>
      <c r="E8" s="90">
        <v>63</v>
      </c>
      <c r="F8" s="90">
        <v>0</v>
      </c>
      <c r="G8" s="90">
        <v>3</v>
      </c>
      <c r="H8" s="90">
        <v>0</v>
      </c>
      <c r="I8" s="198"/>
      <c r="J8" s="180">
        <v>61</v>
      </c>
      <c r="K8" s="182">
        <v>555</v>
      </c>
    </row>
    <row r="9" spans="1:11" x14ac:dyDescent="0.25">
      <c r="A9" s="212"/>
      <c r="B9" s="178"/>
      <c r="C9" s="89" t="s">
        <v>280</v>
      </c>
      <c r="D9" s="90">
        <v>2</v>
      </c>
      <c r="E9" s="90">
        <v>34</v>
      </c>
      <c r="F9" s="90">
        <v>0</v>
      </c>
      <c r="G9" s="90">
        <v>1</v>
      </c>
      <c r="H9" s="90">
        <v>0</v>
      </c>
      <c r="I9" s="198"/>
      <c r="J9" s="180"/>
      <c r="K9" s="182"/>
    </row>
    <row r="10" spans="1:11" x14ac:dyDescent="0.25">
      <c r="A10" s="212"/>
      <c r="B10" s="178"/>
      <c r="C10" s="89" t="s">
        <v>281</v>
      </c>
      <c r="D10" s="155">
        <v>1.1308</v>
      </c>
      <c r="E10" s="90">
        <v>604.46490200000005</v>
      </c>
      <c r="F10" s="91">
        <v>0</v>
      </c>
      <c r="G10" s="155">
        <v>0.45795999999999998</v>
      </c>
      <c r="H10" s="91">
        <v>0</v>
      </c>
      <c r="I10" s="198"/>
      <c r="J10" s="180"/>
      <c r="K10" s="182"/>
    </row>
    <row r="11" spans="1:11" x14ac:dyDescent="0.25">
      <c r="A11" s="212"/>
      <c r="B11" s="179"/>
      <c r="C11" s="89" t="s">
        <v>282</v>
      </c>
      <c r="D11" s="155">
        <v>1.3653999999999999</v>
      </c>
      <c r="E11" s="90">
        <v>631.34073760000001</v>
      </c>
      <c r="F11" s="91">
        <v>0</v>
      </c>
      <c r="G11" s="155">
        <v>0.11448999999999999</v>
      </c>
      <c r="H11" s="91">
        <v>0</v>
      </c>
      <c r="I11" s="198"/>
      <c r="J11" s="181"/>
      <c r="K11" s="182"/>
    </row>
    <row r="12" spans="1:11" x14ac:dyDescent="0.25">
      <c r="A12" s="212"/>
      <c r="B12" s="183" t="s">
        <v>283</v>
      </c>
      <c r="C12" s="92" t="s">
        <v>279</v>
      </c>
      <c r="D12" s="90">
        <v>0</v>
      </c>
      <c r="E12" s="90">
        <v>0</v>
      </c>
      <c r="F12" s="90">
        <v>4</v>
      </c>
      <c r="G12" s="90">
        <v>7</v>
      </c>
      <c r="H12" s="90">
        <v>0</v>
      </c>
      <c r="I12" s="198"/>
      <c r="J12" s="186">
        <v>11</v>
      </c>
      <c r="K12" s="215">
        <v>310</v>
      </c>
    </row>
    <row r="13" spans="1:11" x14ac:dyDescent="0.25">
      <c r="A13" s="212"/>
      <c r="B13" s="184"/>
      <c r="C13" s="92" t="s">
        <v>280</v>
      </c>
      <c r="D13" s="90">
        <v>0</v>
      </c>
      <c r="E13" s="90">
        <v>0</v>
      </c>
      <c r="F13" s="90">
        <v>3</v>
      </c>
      <c r="G13" s="90">
        <v>0</v>
      </c>
      <c r="H13" s="90">
        <v>0</v>
      </c>
      <c r="I13" s="198"/>
      <c r="J13" s="186"/>
      <c r="K13" s="215"/>
    </row>
    <row r="14" spans="1:11" x14ac:dyDescent="0.25">
      <c r="A14" s="212"/>
      <c r="B14" s="184"/>
      <c r="C14" s="92" t="s">
        <v>284</v>
      </c>
      <c r="D14" s="91">
        <v>0</v>
      </c>
      <c r="E14" s="91">
        <v>0</v>
      </c>
      <c r="F14" s="90">
        <v>23.1</v>
      </c>
      <c r="G14" s="91">
        <v>0</v>
      </c>
      <c r="H14" s="91">
        <v>0</v>
      </c>
      <c r="I14" s="198"/>
      <c r="J14" s="186"/>
      <c r="K14" s="215"/>
    </row>
    <row r="15" spans="1:11" x14ac:dyDescent="0.25">
      <c r="A15" s="212"/>
      <c r="B15" s="185"/>
      <c r="C15" s="92" t="s">
        <v>282</v>
      </c>
      <c r="D15" s="91">
        <v>0</v>
      </c>
      <c r="E15" s="91">
        <v>0</v>
      </c>
      <c r="F15" s="155">
        <v>2.310009</v>
      </c>
      <c r="G15" s="91">
        <v>0</v>
      </c>
      <c r="H15" s="91">
        <v>0</v>
      </c>
      <c r="I15" s="198"/>
      <c r="J15" s="187"/>
      <c r="K15" s="215"/>
    </row>
    <row r="16" spans="1:11" x14ac:dyDescent="0.25">
      <c r="A16" s="212"/>
      <c r="B16" s="177" t="s">
        <v>285</v>
      </c>
      <c r="C16" s="89" t="s">
        <v>279</v>
      </c>
      <c r="D16" s="90">
        <v>6</v>
      </c>
      <c r="E16" s="90">
        <v>2</v>
      </c>
      <c r="F16" s="90">
        <v>0</v>
      </c>
      <c r="G16" s="90">
        <v>1</v>
      </c>
      <c r="H16" s="93">
        <v>0</v>
      </c>
      <c r="I16" s="198"/>
      <c r="J16" s="180">
        <v>5</v>
      </c>
      <c r="K16" s="182">
        <v>32</v>
      </c>
    </row>
    <row r="17" spans="1:11" x14ac:dyDescent="0.25">
      <c r="A17" s="212"/>
      <c r="B17" s="178"/>
      <c r="C17" s="89" t="s">
        <v>280</v>
      </c>
      <c r="D17" s="90">
        <v>3</v>
      </c>
      <c r="E17" s="90">
        <v>1</v>
      </c>
      <c r="F17" s="90">
        <v>0</v>
      </c>
      <c r="G17" s="90">
        <v>1</v>
      </c>
      <c r="H17" s="93">
        <v>0</v>
      </c>
      <c r="I17" s="198"/>
      <c r="J17" s="180"/>
      <c r="K17" s="182"/>
    </row>
    <row r="18" spans="1:11" x14ac:dyDescent="0.25">
      <c r="A18" s="212"/>
      <c r="B18" s="178"/>
      <c r="C18" s="89" t="s">
        <v>286</v>
      </c>
      <c r="D18" s="90">
        <v>1888.3</v>
      </c>
      <c r="E18" s="91">
        <v>0</v>
      </c>
      <c r="F18" s="91">
        <v>0</v>
      </c>
      <c r="G18" s="91">
        <v>0</v>
      </c>
      <c r="H18" s="94">
        <v>0</v>
      </c>
      <c r="I18" s="198"/>
      <c r="J18" s="180"/>
      <c r="K18" s="182"/>
    </row>
    <row r="19" spans="1:11" x14ac:dyDescent="0.25">
      <c r="A19" s="212"/>
      <c r="B19" s="179"/>
      <c r="C19" s="89" t="s">
        <v>282</v>
      </c>
      <c r="D19" s="155">
        <v>0.77287899999999998</v>
      </c>
      <c r="E19" s="155">
        <v>2.1223260000000002</v>
      </c>
      <c r="F19" s="91">
        <v>0</v>
      </c>
      <c r="G19" s="155">
        <v>2.5276355800000001</v>
      </c>
      <c r="H19" s="94">
        <v>0</v>
      </c>
      <c r="I19" s="198"/>
      <c r="J19" s="181"/>
      <c r="K19" s="182"/>
    </row>
    <row r="20" spans="1:11" x14ac:dyDescent="0.25">
      <c r="A20" s="212"/>
      <c r="B20" s="183" t="s">
        <v>287</v>
      </c>
      <c r="C20" s="92" t="s">
        <v>279</v>
      </c>
      <c r="D20" s="90">
        <v>2</v>
      </c>
      <c r="E20" s="90">
        <v>0</v>
      </c>
      <c r="F20" s="90">
        <v>1</v>
      </c>
      <c r="G20" s="90">
        <v>0</v>
      </c>
      <c r="H20" s="90">
        <v>0</v>
      </c>
      <c r="I20" s="198"/>
      <c r="J20" s="189">
        <v>3</v>
      </c>
      <c r="K20" s="191">
        <v>61</v>
      </c>
    </row>
    <row r="21" spans="1:11" x14ac:dyDescent="0.25">
      <c r="A21" s="212"/>
      <c r="B21" s="184"/>
      <c r="C21" s="92" t="s">
        <v>280</v>
      </c>
      <c r="D21" s="90">
        <v>2</v>
      </c>
      <c r="E21" s="90">
        <v>0</v>
      </c>
      <c r="F21" s="90">
        <v>1</v>
      </c>
      <c r="G21" s="90">
        <v>0</v>
      </c>
      <c r="H21" s="90">
        <v>0</v>
      </c>
      <c r="I21" s="198"/>
      <c r="J21" s="189"/>
      <c r="K21" s="191"/>
    </row>
    <row r="22" spans="1:11" x14ac:dyDescent="0.25">
      <c r="A22" s="212"/>
      <c r="B22" s="184"/>
      <c r="C22" s="92" t="s">
        <v>288</v>
      </c>
      <c r="D22" s="90">
        <v>3000</v>
      </c>
      <c r="E22" s="91">
        <v>0</v>
      </c>
      <c r="F22" s="90">
        <v>5</v>
      </c>
      <c r="G22" s="91">
        <v>0</v>
      </c>
      <c r="H22" s="91">
        <v>0</v>
      </c>
      <c r="I22" s="198"/>
      <c r="J22" s="189"/>
      <c r="K22" s="191"/>
    </row>
    <row r="23" spans="1:11" x14ac:dyDescent="0.25">
      <c r="A23" s="212"/>
      <c r="B23" s="185"/>
      <c r="C23" s="92" t="s">
        <v>282</v>
      </c>
      <c r="D23" s="90">
        <v>56.379000000000005</v>
      </c>
      <c r="E23" s="91">
        <v>0</v>
      </c>
      <c r="F23" s="91">
        <v>0</v>
      </c>
      <c r="G23" s="91">
        <v>0</v>
      </c>
      <c r="H23" s="91">
        <v>0</v>
      </c>
      <c r="I23" s="198"/>
      <c r="J23" s="190"/>
      <c r="K23" s="191"/>
    </row>
    <row r="24" spans="1:11" x14ac:dyDescent="0.25">
      <c r="A24" s="212"/>
      <c r="B24" s="177" t="s">
        <v>289</v>
      </c>
      <c r="C24" s="89" t="s">
        <v>279</v>
      </c>
      <c r="D24" s="90">
        <v>20</v>
      </c>
      <c r="E24" s="90">
        <v>0</v>
      </c>
      <c r="F24" s="90">
        <v>0</v>
      </c>
      <c r="G24" s="90">
        <v>3</v>
      </c>
      <c r="H24" s="90">
        <v>1</v>
      </c>
      <c r="I24" s="198"/>
      <c r="J24" s="180">
        <v>20</v>
      </c>
      <c r="K24" s="182">
        <v>712</v>
      </c>
    </row>
    <row r="25" spans="1:11" x14ac:dyDescent="0.25">
      <c r="A25" s="212"/>
      <c r="B25" s="178"/>
      <c r="C25" s="89" t="s">
        <v>280</v>
      </c>
      <c r="D25" s="90">
        <v>11</v>
      </c>
      <c r="E25" s="90">
        <v>0</v>
      </c>
      <c r="F25" s="90">
        <v>0</v>
      </c>
      <c r="G25" s="90">
        <v>2</v>
      </c>
      <c r="H25" s="90">
        <v>1</v>
      </c>
      <c r="I25" s="198"/>
      <c r="J25" s="180"/>
      <c r="K25" s="182"/>
    </row>
    <row r="26" spans="1:11" x14ac:dyDescent="0.25">
      <c r="A26" s="212"/>
      <c r="B26" s="178"/>
      <c r="C26" s="89" t="s">
        <v>290</v>
      </c>
      <c r="D26" s="90">
        <v>73.709999999999994</v>
      </c>
      <c r="E26" s="91">
        <v>0</v>
      </c>
      <c r="F26" s="91">
        <v>0</v>
      </c>
      <c r="G26" s="90">
        <v>17</v>
      </c>
      <c r="H26" s="91">
        <v>0</v>
      </c>
      <c r="I26" s="198"/>
      <c r="J26" s="180"/>
      <c r="K26" s="182"/>
    </row>
    <row r="27" spans="1:11" x14ac:dyDescent="0.25">
      <c r="A27" s="212"/>
      <c r="B27" s="179"/>
      <c r="C27" s="89" t="s">
        <v>282</v>
      </c>
      <c r="D27" s="90">
        <v>41.624480399999996</v>
      </c>
      <c r="E27" s="91">
        <v>0</v>
      </c>
      <c r="F27" s="91">
        <v>0</v>
      </c>
      <c r="G27" s="155">
        <v>0.56053799999999998</v>
      </c>
      <c r="H27" s="155">
        <v>0.62872799999999995</v>
      </c>
      <c r="I27" s="198"/>
      <c r="J27" s="181"/>
      <c r="K27" s="182"/>
    </row>
    <row r="28" spans="1:11" x14ac:dyDescent="0.25">
      <c r="A28" s="212"/>
      <c r="B28" s="183" t="s">
        <v>291</v>
      </c>
      <c r="C28" s="92" t="s">
        <v>279</v>
      </c>
      <c r="D28" s="90">
        <v>27</v>
      </c>
      <c r="E28" s="90">
        <v>1</v>
      </c>
      <c r="F28" s="90">
        <v>3</v>
      </c>
      <c r="G28" s="90">
        <v>1</v>
      </c>
      <c r="H28" s="90">
        <v>2</v>
      </c>
      <c r="I28" s="198"/>
      <c r="J28" s="186">
        <v>29</v>
      </c>
      <c r="K28" s="188">
        <v>1337</v>
      </c>
    </row>
    <row r="29" spans="1:11" x14ac:dyDescent="0.25">
      <c r="A29" s="212"/>
      <c r="B29" s="184"/>
      <c r="C29" s="92" t="s">
        <v>280</v>
      </c>
      <c r="D29" s="90">
        <v>13</v>
      </c>
      <c r="E29" s="90">
        <v>1</v>
      </c>
      <c r="F29" s="90">
        <v>1</v>
      </c>
      <c r="G29" s="90">
        <v>1</v>
      </c>
      <c r="H29" s="90">
        <v>2</v>
      </c>
      <c r="I29" s="198"/>
      <c r="J29" s="186"/>
      <c r="K29" s="188"/>
    </row>
    <row r="30" spans="1:11" x14ac:dyDescent="0.25">
      <c r="A30" s="212"/>
      <c r="B30" s="184"/>
      <c r="C30" s="92" t="s">
        <v>292</v>
      </c>
      <c r="D30" s="95" t="s">
        <v>293</v>
      </c>
      <c r="E30" s="95" t="s">
        <v>293</v>
      </c>
      <c r="F30" s="95" t="s">
        <v>293</v>
      </c>
      <c r="G30" s="95" t="s">
        <v>293</v>
      </c>
      <c r="H30" s="95" t="s">
        <v>293</v>
      </c>
      <c r="I30" s="198"/>
      <c r="J30" s="186"/>
      <c r="K30" s="188"/>
    </row>
    <row r="31" spans="1:11" x14ac:dyDescent="0.25">
      <c r="A31" s="213"/>
      <c r="B31" s="185"/>
      <c r="C31" s="92" t="s">
        <v>282</v>
      </c>
      <c r="D31" s="90">
        <v>45.747603499999997</v>
      </c>
      <c r="E31" s="155">
        <v>0.50934100000000004</v>
      </c>
      <c r="F31" s="155">
        <v>2.6666669999999999</v>
      </c>
      <c r="G31" s="155">
        <v>0.7</v>
      </c>
      <c r="H31" s="90">
        <v>10.395208</v>
      </c>
      <c r="I31" s="199"/>
      <c r="J31" s="187"/>
      <c r="K31" s="188"/>
    </row>
    <row r="35" spans="1:11" ht="18.75" x14ac:dyDescent="0.3">
      <c r="A35" s="1" t="s">
        <v>474</v>
      </c>
      <c r="D35" s="96"/>
      <c r="E35" s="96"/>
      <c r="F35" s="96"/>
      <c r="G35" s="96"/>
      <c r="H35" s="96"/>
      <c r="I35" s="97"/>
      <c r="J35" s="97"/>
      <c r="K35" s="97"/>
    </row>
    <row r="37" spans="1:11" x14ac:dyDescent="0.25">
      <c r="A37" s="222"/>
      <c r="B37" s="223"/>
      <c r="C37" s="224"/>
      <c r="D37" s="194" t="s">
        <v>266</v>
      </c>
      <c r="E37" s="195"/>
      <c r="F37" s="195"/>
      <c r="G37" s="195"/>
      <c r="H37" s="196"/>
    </row>
    <row r="38" spans="1:11" ht="39" x14ac:dyDescent="0.25">
      <c r="A38" s="164"/>
      <c r="B38" s="165"/>
      <c r="C38" s="166" t="s">
        <v>475</v>
      </c>
      <c r="D38" s="84" t="s">
        <v>269</v>
      </c>
      <c r="E38" s="85" t="s">
        <v>270</v>
      </c>
      <c r="F38" s="85" t="s">
        <v>271</v>
      </c>
      <c r="G38" s="85" t="s">
        <v>272</v>
      </c>
      <c r="H38" s="85" t="s">
        <v>273</v>
      </c>
    </row>
    <row r="39" spans="1:11" x14ac:dyDescent="0.25">
      <c r="A39" s="216" t="s">
        <v>277</v>
      </c>
      <c r="B39" s="218" t="s">
        <v>278</v>
      </c>
      <c r="C39" s="89" t="s">
        <v>279</v>
      </c>
      <c r="D39" s="90">
        <v>2</v>
      </c>
      <c r="E39" s="90">
        <v>63</v>
      </c>
      <c r="F39" s="90">
        <v>0</v>
      </c>
      <c r="G39" s="90">
        <v>3</v>
      </c>
      <c r="H39" s="90">
        <v>0</v>
      </c>
    </row>
    <row r="40" spans="1:11" x14ac:dyDescent="0.25">
      <c r="A40" s="216"/>
      <c r="B40" s="218"/>
      <c r="C40" s="89" t="s">
        <v>280</v>
      </c>
      <c r="D40" s="90">
        <v>2</v>
      </c>
      <c r="E40" s="90">
        <v>34</v>
      </c>
      <c r="F40" s="90">
        <v>0</v>
      </c>
      <c r="G40" s="90">
        <v>1</v>
      </c>
      <c r="H40" s="90">
        <v>0</v>
      </c>
    </row>
    <row r="41" spans="1:11" x14ac:dyDescent="0.25">
      <c r="A41" s="216"/>
      <c r="B41" s="218"/>
      <c r="C41" s="89" t="s">
        <v>294</v>
      </c>
      <c r="D41" s="155">
        <v>0.73080000000000001</v>
      </c>
      <c r="E41" s="90">
        <v>495.35989944766209</v>
      </c>
      <c r="F41" s="91">
        <v>0</v>
      </c>
      <c r="G41" s="155">
        <v>0.45795999999999998</v>
      </c>
      <c r="H41" s="91">
        <v>0</v>
      </c>
    </row>
    <row r="42" spans="1:11" x14ac:dyDescent="0.25">
      <c r="A42" s="216"/>
      <c r="B42" s="219"/>
      <c r="C42" s="89" t="s">
        <v>282</v>
      </c>
      <c r="D42" s="155">
        <v>0.76539999999999986</v>
      </c>
      <c r="E42" s="90">
        <v>491.42102762632823</v>
      </c>
      <c r="F42" s="91">
        <v>0</v>
      </c>
      <c r="G42" s="155">
        <v>0.11448999999999999</v>
      </c>
      <c r="H42" s="91">
        <v>0</v>
      </c>
    </row>
    <row r="43" spans="1:11" x14ac:dyDescent="0.25">
      <c r="A43" s="216"/>
      <c r="B43" s="220" t="s">
        <v>283</v>
      </c>
      <c r="C43" s="92" t="s">
        <v>279</v>
      </c>
      <c r="D43" s="90">
        <v>0</v>
      </c>
      <c r="E43" s="90">
        <v>0</v>
      </c>
      <c r="F43" s="90">
        <v>4</v>
      </c>
      <c r="G43" s="90">
        <v>7</v>
      </c>
      <c r="H43" s="90">
        <v>0</v>
      </c>
    </row>
    <row r="44" spans="1:11" x14ac:dyDescent="0.25">
      <c r="A44" s="216"/>
      <c r="B44" s="220"/>
      <c r="C44" s="92" t="s">
        <v>280</v>
      </c>
      <c r="D44" s="90">
        <v>0</v>
      </c>
      <c r="E44" s="90">
        <v>0</v>
      </c>
      <c r="F44" s="90">
        <v>3</v>
      </c>
      <c r="G44" s="90">
        <v>0</v>
      </c>
      <c r="H44" s="90">
        <v>0</v>
      </c>
    </row>
    <row r="45" spans="1:11" x14ac:dyDescent="0.25">
      <c r="A45" s="216"/>
      <c r="B45" s="220"/>
      <c r="C45" s="92" t="s">
        <v>284</v>
      </c>
      <c r="D45" s="91">
        <v>0</v>
      </c>
      <c r="E45" s="91">
        <v>0</v>
      </c>
      <c r="F45" s="155">
        <v>3.9712249567781646</v>
      </c>
      <c r="G45" s="91">
        <v>0</v>
      </c>
      <c r="H45" s="91">
        <v>0</v>
      </c>
    </row>
    <row r="46" spans="1:11" x14ac:dyDescent="0.25">
      <c r="A46" s="216"/>
      <c r="B46" s="221"/>
      <c r="C46" s="92" t="s">
        <v>282</v>
      </c>
      <c r="D46" s="91">
        <v>0</v>
      </c>
      <c r="E46" s="91">
        <v>0</v>
      </c>
      <c r="F46" s="155">
        <v>0.39712250351798895</v>
      </c>
      <c r="G46" s="91">
        <v>0</v>
      </c>
      <c r="H46" s="91">
        <v>0</v>
      </c>
    </row>
    <row r="47" spans="1:11" x14ac:dyDescent="0.25">
      <c r="A47" s="216"/>
      <c r="B47" s="218" t="s">
        <v>285</v>
      </c>
      <c r="C47" s="89" t="s">
        <v>279</v>
      </c>
      <c r="D47" s="90">
        <v>6</v>
      </c>
      <c r="E47" s="90">
        <v>2</v>
      </c>
      <c r="F47" s="90">
        <v>0</v>
      </c>
      <c r="G47" s="90">
        <v>1</v>
      </c>
      <c r="H47" s="93">
        <v>0</v>
      </c>
    </row>
    <row r="48" spans="1:11" x14ac:dyDescent="0.25">
      <c r="A48" s="216"/>
      <c r="B48" s="218"/>
      <c r="C48" s="89" t="s">
        <v>280</v>
      </c>
      <c r="D48" s="90">
        <v>3</v>
      </c>
      <c r="E48" s="90">
        <v>1</v>
      </c>
      <c r="F48" s="90">
        <v>0</v>
      </c>
      <c r="G48" s="90">
        <v>1</v>
      </c>
      <c r="H48" s="93">
        <v>0</v>
      </c>
    </row>
    <row r="49" spans="1:8" x14ac:dyDescent="0.25">
      <c r="A49" s="216"/>
      <c r="B49" s="218"/>
      <c r="C49" s="89" t="s">
        <v>286</v>
      </c>
      <c r="D49" s="90">
        <v>789.61326714455902</v>
      </c>
      <c r="E49" s="91">
        <v>0</v>
      </c>
      <c r="F49" s="91">
        <v>0</v>
      </c>
      <c r="G49" s="91">
        <v>0</v>
      </c>
      <c r="H49" s="94">
        <v>0</v>
      </c>
    </row>
    <row r="50" spans="1:8" x14ac:dyDescent="0.25">
      <c r="A50" s="216"/>
      <c r="B50" s="219"/>
      <c r="C50" s="89" t="s">
        <v>282</v>
      </c>
      <c r="D50" s="167">
        <v>0.52376007455002604</v>
      </c>
      <c r="E50" s="167">
        <v>0.39078011962470688</v>
      </c>
      <c r="F50" s="95">
        <v>0</v>
      </c>
      <c r="G50" s="167">
        <v>2.5276355800000001</v>
      </c>
      <c r="H50" s="95"/>
    </row>
    <row r="51" spans="1:8" x14ac:dyDescent="0.25">
      <c r="A51" s="216"/>
      <c r="B51" s="220" t="s">
        <v>287</v>
      </c>
      <c r="C51" s="92" t="s">
        <v>279</v>
      </c>
      <c r="D51" s="90">
        <v>2</v>
      </c>
      <c r="E51" s="90">
        <v>0</v>
      </c>
      <c r="F51" s="90">
        <v>1</v>
      </c>
      <c r="G51" s="90">
        <v>0</v>
      </c>
      <c r="H51" s="90">
        <v>0</v>
      </c>
    </row>
    <row r="52" spans="1:8" x14ac:dyDescent="0.25">
      <c r="A52" s="216"/>
      <c r="B52" s="220"/>
      <c r="C52" s="92" t="s">
        <v>280</v>
      </c>
      <c r="D52" s="90">
        <v>2</v>
      </c>
      <c r="E52" s="90">
        <v>0</v>
      </c>
      <c r="F52" s="90">
        <v>1</v>
      </c>
      <c r="G52" s="90">
        <v>0</v>
      </c>
      <c r="H52" s="90">
        <v>0</v>
      </c>
    </row>
    <row r="53" spans="1:8" x14ac:dyDescent="0.25">
      <c r="A53" s="216"/>
      <c r="B53" s="220"/>
      <c r="C53" s="92" t="s">
        <v>288</v>
      </c>
      <c r="D53" s="90">
        <v>992.22798884360645</v>
      </c>
      <c r="E53" s="91">
        <v>0</v>
      </c>
      <c r="F53" s="91">
        <v>0</v>
      </c>
      <c r="G53" s="91">
        <v>0</v>
      </c>
      <c r="H53" s="91">
        <v>0</v>
      </c>
    </row>
    <row r="54" spans="1:8" x14ac:dyDescent="0.25">
      <c r="A54" s="216"/>
      <c r="B54" s="221"/>
      <c r="C54" s="92" t="s">
        <v>282</v>
      </c>
      <c r="D54" s="168">
        <v>20.632242036873809</v>
      </c>
      <c r="E54" s="98">
        <v>0</v>
      </c>
      <c r="F54" s="98">
        <v>0</v>
      </c>
      <c r="G54" s="91">
        <v>0</v>
      </c>
      <c r="H54" s="91">
        <v>0</v>
      </c>
    </row>
    <row r="55" spans="1:8" x14ac:dyDescent="0.25">
      <c r="A55" s="216"/>
      <c r="B55" s="218" t="s">
        <v>289</v>
      </c>
      <c r="C55" s="89" t="s">
        <v>279</v>
      </c>
      <c r="D55" s="90">
        <v>20</v>
      </c>
      <c r="E55" s="90">
        <v>0</v>
      </c>
      <c r="F55" s="90">
        <v>0</v>
      </c>
      <c r="G55" s="90">
        <v>3</v>
      </c>
      <c r="H55" s="90">
        <v>1</v>
      </c>
    </row>
    <row r="56" spans="1:8" x14ac:dyDescent="0.25">
      <c r="A56" s="216"/>
      <c r="B56" s="218"/>
      <c r="C56" s="89" t="s">
        <v>280</v>
      </c>
      <c r="D56" s="90">
        <v>11</v>
      </c>
      <c r="E56" s="90">
        <v>0</v>
      </c>
      <c r="F56" s="90">
        <v>0</v>
      </c>
      <c r="G56" s="90">
        <v>2</v>
      </c>
      <c r="H56" s="90">
        <v>1</v>
      </c>
    </row>
    <row r="57" spans="1:8" x14ac:dyDescent="0.25">
      <c r="A57" s="216"/>
      <c r="B57" s="218"/>
      <c r="C57" s="89" t="s">
        <v>290</v>
      </c>
      <c r="D57" s="90">
        <v>24.021729800394397</v>
      </c>
      <c r="E57" s="91">
        <v>0</v>
      </c>
      <c r="F57" s="91">
        <v>0</v>
      </c>
      <c r="G57" s="169">
        <v>14.569692366122293</v>
      </c>
      <c r="H57" s="91">
        <v>0</v>
      </c>
    </row>
    <row r="58" spans="1:8" x14ac:dyDescent="0.25">
      <c r="A58" s="216"/>
      <c r="B58" s="219"/>
      <c r="C58" s="89" t="s">
        <v>282</v>
      </c>
      <c r="D58" s="90">
        <v>18.263305133021216</v>
      </c>
      <c r="E58" s="91">
        <v>0</v>
      </c>
      <c r="F58" s="91">
        <v>0</v>
      </c>
      <c r="G58" s="167">
        <v>0.19599185491834409</v>
      </c>
      <c r="H58" s="155">
        <v>0.16061208047012993</v>
      </c>
    </row>
    <row r="59" spans="1:8" x14ac:dyDescent="0.25">
      <c r="A59" s="216"/>
      <c r="B59" s="220" t="s">
        <v>291</v>
      </c>
      <c r="C59" s="92" t="s">
        <v>279</v>
      </c>
      <c r="D59" s="90">
        <v>27</v>
      </c>
      <c r="E59" s="90">
        <v>1</v>
      </c>
      <c r="F59" s="90">
        <v>3</v>
      </c>
      <c r="G59" s="90">
        <v>1</v>
      </c>
      <c r="H59" s="90">
        <v>2</v>
      </c>
    </row>
    <row r="60" spans="1:8" x14ac:dyDescent="0.25">
      <c r="A60" s="216"/>
      <c r="B60" s="220"/>
      <c r="C60" s="92" t="s">
        <v>280</v>
      </c>
      <c r="D60" s="90">
        <v>13</v>
      </c>
      <c r="E60" s="90">
        <v>1</v>
      </c>
      <c r="F60" s="90">
        <v>1</v>
      </c>
      <c r="G60" s="90">
        <v>1</v>
      </c>
      <c r="H60" s="90">
        <v>2</v>
      </c>
    </row>
    <row r="61" spans="1:8" x14ac:dyDescent="0.25">
      <c r="A61" s="216"/>
      <c r="B61" s="220"/>
      <c r="C61" s="92" t="s">
        <v>292</v>
      </c>
      <c r="D61" s="95" t="s">
        <v>293</v>
      </c>
      <c r="E61" s="95" t="s">
        <v>293</v>
      </c>
      <c r="F61" s="95" t="s">
        <v>293</v>
      </c>
      <c r="G61" s="95" t="s">
        <v>293</v>
      </c>
      <c r="H61" s="95" t="s">
        <v>293</v>
      </c>
    </row>
    <row r="62" spans="1:8" x14ac:dyDescent="0.25">
      <c r="A62" s="217"/>
      <c r="B62" s="221"/>
      <c r="C62" s="92" t="s">
        <v>282</v>
      </c>
      <c r="D62" s="169">
        <v>15.013954565891515</v>
      </c>
      <c r="E62" s="167">
        <v>0.25</v>
      </c>
      <c r="F62" s="167">
        <v>0.5063932776300798</v>
      </c>
      <c r="G62" s="155">
        <v>0.45600000000000002</v>
      </c>
      <c r="H62" s="90">
        <v>1</v>
      </c>
    </row>
  </sheetData>
  <mergeCells count="36">
    <mergeCell ref="D37:H37"/>
    <mergeCell ref="A39:A62"/>
    <mergeCell ref="B39:B42"/>
    <mergeCell ref="B43:B46"/>
    <mergeCell ref="B47:B50"/>
    <mergeCell ref="B51:B54"/>
    <mergeCell ref="B55:B58"/>
    <mergeCell ref="B59:B62"/>
    <mergeCell ref="A37:C37"/>
    <mergeCell ref="A4:C5"/>
    <mergeCell ref="D4:H4"/>
    <mergeCell ref="I4:I31"/>
    <mergeCell ref="J4:K4"/>
    <mergeCell ref="A6:C6"/>
    <mergeCell ref="J6:J7"/>
    <mergeCell ref="K6:K7"/>
    <mergeCell ref="A7:C7"/>
    <mergeCell ref="A8:A31"/>
    <mergeCell ref="B8:B11"/>
    <mergeCell ref="J8:J11"/>
    <mergeCell ref="K8:K11"/>
    <mergeCell ref="B12:B15"/>
    <mergeCell ref="J12:J15"/>
    <mergeCell ref="K12:K15"/>
    <mergeCell ref="B20:B23"/>
    <mergeCell ref="J20:J23"/>
    <mergeCell ref="K20:K23"/>
    <mergeCell ref="B16:B19"/>
    <mergeCell ref="J16:J19"/>
    <mergeCell ref="K16:K19"/>
    <mergeCell ref="B24:B27"/>
    <mergeCell ref="J24:J27"/>
    <mergeCell ref="K24:K27"/>
    <mergeCell ref="B28:B31"/>
    <mergeCell ref="J28:J31"/>
    <mergeCell ref="K28:K31"/>
  </mergeCells>
  <pageMargins left="0.7" right="0.7" top="0.75" bottom="0.75" header="0.3" footer="0.3"/>
  <pageSetup paperSize="9" orientation="portrait" r:id="rId1"/>
  <headerFooter>
    <oddHeader>&amp;C&amp;"Calibri"&amp;10&amp;K0000FF OFFICIAL USE&amp;1#_x000D_&amp;"Calibri"&amp;11&amp;K000000&amp;"Arial,Regular"&amp;09&amp;K0000FFOFFICIAL USE</oddHeader>
    <oddFooter>&amp;C&amp;"Arial,Regular"&amp;09&amp;K0000FFOFFICIAL USE_x000D_&amp;1#&amp;"Calibri"&amp;10&amp;K0000FF OFFICIAL USE</oddFooter>
    <evenHeader>&amp;C&amp;"Arial,Regular"&amp;09&amp;K0000FFOFFICIAL USE</evenHeader>
    <evenFooter>&amp;C&amp;"Arial,Regular"&amp;09&amp;K0000FFOFFICIAL USE</evenFooter>
    <firstHeader>&amp;C&amp;"Arial,Regular"&amp;09&amp;K0000FFOFFICIAL USE</firstHeader>
    <firstFooter>&amp;C&amp;"Arial,Regular"&amp;09&amp;K0000FFOFFICIAL USE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d45786f-a737-4735-8af6-df12fb6939a2" origin="defaultValue">
  <element uid="id_classification_generalbusiness" value=""/>
  <element uid="3f2bf68e-965f-4645-8d3a-c9eb7a3821bd" value=""/>
</sisl>
</file>

<file path=customXml/itemProps1.xml><?xml version="1.0" encoding="utf-8"?>
<ds:datastoreItem xmlns:ds="http://schemas.openxmlformats.org/officeDocument/2006/customXml" ds:itemID="{0FBA054F-CEE6-4875-B5C7-145B76E0DAEF}">
  <ds:schemaRefs>
    <ds:schemaRef ds:uri="http://www.w3.org/2001/XMLSchema"/>
    <ds:schemaRef ds:uri="http://www.boldonjames.com/2008/01/sie/internal/label"/>
  </ds:schemaRefs>
</ds:datastoreItem>
</file>

<file path=docMetadata/LabelInfo.xml><?xml version="1.0" encoding="utf-8"?>
<clbl:labelList xmlns:clbl="http://schemas.microsoft.com/office/2020/mipLabelMetadata">
  <clbl:label id="{1cb350ab-c2fd-4b20-a9d9-41f8e7e93f2e}" enabled="1" method="Standard" siteId="{172f4752-6874-4876-bad5-e6d61f99117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1. Bond Issuance</vt:lpstr>
      <vt:lpstr>2. GPP UoP</vt:lpstr>
      <vt:lpstr>3. CRPP UoP</vt:lpstr>
      <vt:lpstr>4. GTPP UoP</vt:lpstr>
      <vt:lpstr>5. Health UoP</vt:lpstr>
      <vt:lpstr>6. Micro UoP</vt:lpstr>
      <vt:lpstr>7. GPP Impact</vt:lpstr>
      <vt:lpstr>8. CRPP Impact</vt:lpstr>
      <vt:lpstr>9. GTPP Impact</vt:lpstr>
      <vt:lpstr>10. Health Impact</vt:lpstr>
    </vt:vector>
  </TitlesOfParts>
  <Company>EBRD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artamosj</dc:creator>
  <cp:keywords>[EBRD/OFFICIAL USE]</cp:keywords>
  <cp:lastModifiedBy>Artamoskina, Julia</cp:lastModifiedBy>
  <dcterms:created xsi:type="dcterms:W3CDTF">2023-02-28T10:59:32Z</dcterms:created>
  <dcterms:modified xsi:type="dcterms:W3CDTF">2024-05-17T15:57:50Z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6829d2ca-0b06-4e5c-853d-bd78f1922096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policy="1d45786f-a737-4735-8af6-df12fb6939a2" origin="defaultValue" xmlns="http://www.boldonj</vt:lpwstr>
  </property>
  <property fmtid="{D5CDD505-2E9C-101B-9397-08002B2CF9AE}" pid="4" name="bjDocumentLabelXML-0">
    <vt:lpwstr>ames.com/2008/01/sie/internal/label"&gt;&lt;element uid="id_classification_generalbusiness" value="" /&gt;&lt;element uid="3f2bf68e-965f-4645-8d3a-c9eb7a3821bd" value="" /&gt;&lt;/sisl&gt;</vt:lpwstr>
  </property>
  <property fmtid="{D5CDD505-2E9C-101B-9397-08002B2CF9AE}" pid="5" name="bjDocumentSecurityLabel">
    <vt:lpwstr>OFFICIAL USE</vt:lpwstr>
  </property>
  <property fmtid="{D5CDD505-2E9C-101B-9397-08002B2CF9AE}" pid="6" name="bjSaver">
    <vt:lpwstr>RQwqBr7twXziC9W7AorDvsc5U7HDsFEp</vt:lpwstr>
  </property>
  <property fmtid="{D5CDD505-2E9C-101B-9397-08002B2CF9AE}" pid="7" name="bjCentreHeaderLabel-first">
    <vt:lpwstr>&amp;"Arial,Regular"&amp;09&amp;K0000FFOFFICIAL USE</vt:lpwstr>
  </property>
  <property fmtid="{D5CDD505-2E9C-101B-9397-08002B2CF9AE}" pid="8" name="bjCentreFooterLabel-first">
    <vt:lpwstr>&amp;"Arial,Regular"&amp;09&amp;K0000FFOFFICIAL USE</vt:lpwstr>
  </property>
  <property fmtid="{D5CDD505-2E9C-101B-9397-08002B2CF9AE}" pid="9" name="bjCentreHeaderLabel-even">
    <vt:lpwstr>&amp;"Arial,Regular"&amp;09&amp;K0000FFOFFICIAL USE</vt:lpwstr>
  </property>
  <property fmtid="{D5CDD505-2E9C-101B-9397-08002B2CF9AE}" pid="10" name="bjCentreFooterLabel-even">
    <vt:lpwstr>&amp;"Arial,Regular"&amp;09&amp;K0000FFOFFICIAL USE</vt:lpwstr>
  </property>
  <property fmtid="{D5CDD505-2E9C-101B-9397-08002B2CF9AE}" pid="11" name="bjCentreHeaderLabel">
    <vt:lpwstr>&amp;"Arial,Regular"&amp;09&amp;K0000FFOFFICIAL USE</vt:lpwstr>
  </property>
  <property fmtid="{D5CDD505-2E9C-101B-9397-08002B2CF9AE}" pid="12" name="bjCentreFooterLabel">
    <vt:lpwstr>&amp;"Arial,Regular"&amp;09&amp;K0000FFOFFICIAL USE</vt:lpwstr>
  </property>
</Properties>
</file>